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L:\Orchids\AMThai\Autumn 2025\"/>
    </mc:Choice>
  </mc:AlternateContent>
  <xr:revisionPtr revIDLastSave="0" documentId="13_ncr:1_{517B2D31-4010-4E2D-BAA6-AD19907EE50D}" xr6:coauthVersionLast="47" xr6:coauthVersionMax="47" xr10:uidLastSave="{00000000-0000-0000-0000-000000000000}"/>
  <bookViews>
    <workbookView xWindow="705" yWindow="330" windowWidth="23295" windowHeight="1317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3" i="1" l="1"/>
  <c r="I14" i="1"/>
  <c r="F96" i="1"/>
  <c r="F93" i="1"/>
  <c r="I90" i="1"/>
  <c r="I86" i="1"/>
  <c r="F84" i="1"/>
  <c r="I83" i="1"/>
  <c r="I79" i="1"/>
  <c r="F77" i="1"/>
  <c r="F74" i="1"/>
  <c r="F73" i="1"/>
  <c r="F71" i="1"/>
  <c r="I67" i="1"/>
  <c r="F65" i="1"/>
  <c r="F58" i="1"/>
  <c r="F54" i="1"/>
  <c r="I51" i="1"/>
  <c r="F50" i="1"/>
  <c r="F49" i="1"/>
  <c r="F46" i="1"/>
  <c r="F44" i="1"/>
  <c r="I43" i="1"/>
  <c r="F40" i="1"/>
  <c r="F39" i="1"/>
  <c r="F38" i="1"/>
  <c r="F37" i="1"/>
  <c r="I35" i="1"/>
  <c r="F35" i="1"/>
  <c r="F34" i="1"/>
  <c r="F32" i="1"/>
  <c r="F31" i="1"/>
  <c r="F30" i="1"/>
  <c r="I28" i="1"/>
  <c r="F27" i="1"/>
  <c r="I26" i="1"/>
  <c r="F26" i="1"/>
  <c r="F25" i="1"/>
  <c r="F24" i="1"/>
  <c r="I20" i="1"/>
  <c r="F18" i="1"/>
  <c r="F16" i="1"/>
  <c r="I15" i="1"/>
  <c r="I113" i="1"/>
  <c r="I16" i="1"/>
  <c r="I17" i="1"/>
  <c r="I18" i="1"/>
  <c r="I19" i="1"/>
  <c r="I21" i="1"/>
  <c r="I22" i="1"/>
  <c r="I23" i="1"/>
  <c r="I24" i="1"/>
  <c r="I25" i="1"/>
  <c r="I27" i="1"/>
  <c r="I29" i="1"/>
  <c r="I30" i="1"/>
  <c r="I31" i="1"/>
  <c r="I32" i="1"/>
  <c r="I33" i="1"/>
  <c r="I34" i="1"/>
  <c r="I36" i="1"/>
  <c r="I37" i="1"/>
  <c r="I38" i="1"/>
  <c r="I39" i="1"/>
  <c r="I40" i="1"/>
  <c r="I41" i="1"/>
  <c r="I42" i="1"/>
  <c r="I44" i="1"/>
  <c r="I45" i="1"/>
  <c r="I46" i="1"/>
  <c r="I47" i="1"/>
  <c r="I48" i="1"/>
  <c r="I49" i="1"/>
  <c r="I50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8" i="1"/>
  <c r="I69" i="1"/>
  <c r="I70" i="1"/>
  <c r="I71" i="1"/>
  <c r="I72" i="1"/>
  <c r="I73" i="1"/>
  <c r="I74" i="1"/>
  <c r="I75" i="1"/>
  <c r="I76" i="1"/>
  <c r="I77" i="1"/>
  <c r="I78" i="1"/>
  <c r="I80" i="1"/>
  <c r="I81" i="1"/>
  <c r="I82" i="1"/>
  <c r="I84" i="1"/>
  <c r="I85" i="1"/>
  <c r="I87" i="1"/>
  <c r="I88" i="1"/>
  <c r="I89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2" i="1"/>
  <c r="I145" i="1"/>
  <c r="I147" i="1" l="1"/>
</calcChain>
</file>

<file path=xl/sharedStrings.xml><?xml version="1.0" encoding="utf-8"?>
<sst xmlns="http://schemas.openxmlformats.org/spreadsheetml/2006/main" count="290" uniqueCount="285">
  <si>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</si>
  <si>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</si>
  <si>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</si>
  <si>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</si>
  <si>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</si>
  <si>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</si>
  <si>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</si>
  <si>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</si>
  <si>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</si>
  <si>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</si>
  <si>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</si>
  <si>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</si>
  <si>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</si>
  <si>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</si>
  <si>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</si>
  <si>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</si>
  <si>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</si>
  <si>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</si>
  <si>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</si>
  <si>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ABN: 94 651 095 473</t>
  </si>
  <si>
    <t>Available</t>
  </si>
  <si>
    <t>Memo</t>
  </si>
  <si>
    <t>Autumn 2025</t>
  </si>
  <si>
    <t>DEN-FL-10004</t>
  </si>
  <si>
    <t>Dendrobium Pink1699</t>
  </si>
  <si>
    <t>DEN-FL-10013</t>
  </si>
  <si>
    <t xml:space="preserve">Dendrobium Banana uncheng #B693 </t>
  </si>
  <si>
    <t>DEN-FL-10016</t>
  </si>
  <si>
    <t>Dendrobium Blue Ocean #AT45</t>
  </si>
  <si>
    <t>DEN-FL-10018</t>
  </si>
  <si>
    <t>Dendrobium Blue Spin</t>
  </si>
  <si>
    <t>DEN-FL-10020</t>
  </si>
  <si>
    <t>Dendrobium Blue 280</t>
  </si>
  <si>
    <t>DEN-FL-10029</t>
  </si>
  <si>
    <t xml:space="preserve">Dendrobium Caesar </t>
  </si>
  <si>
    <t>DEN-FL-10036</t>
  </si>
  <si>
    <t xml:space="preserve">Dendrobium Jack Concert Red </t>
  </si>
  <si>
    <t>DEN-FL-10038</t>
  </si>
  <si>
    <t>Dendrobium DN 19</t>
  </si>
  <si>
    <t>DEN-FL-10048</t>
  </si>
  <si>
    <t>Dendrobium Genting Royal</t>
  </si>
  <si>
    <t>DEN-FL-10049</t>
  </si>
  <si>
    <t>Dendrobium Purple MVN</t>
  </si>
  <si>
    <t>DEN-FL-10055</t>
  </si>
  <si>
    <t>Dendrobium Laisiam</t>
  </si>
  <si>
    <t>DEN-FL-10057</t>
  </si>
  <si>
    <t>Dendrobium White Liberty</t>
  </si>
  <si>
    <t>DEN-FL-10071</t>
  </si>
  <si>
    <t>Dendrobium OT 227</t>
  </si>
  <si>
    <t>DEN-FL-10072</t>
  </si>
  <si>
    <t>Dendrobium 10072</t>
  </si>
  <si>
    <t>DEN-FL-10076</t>
  </si>
  <si>
    <t>Dendrobium OT 259</t>
  </si>
  <si>
    <t>DEN-FL-10080</t>
  </si>
  <si>
    <t>DEN-FL-10081</t>
  </si>
  <si>
    <t>DEN-FL-10082</t>
  </si>
  <si>
    <t>Dendrobium OT 282</t>
  </si>
  <si>
    <t>DEN-FL-10088</t>
  </si>
  <si>
    <t>Dendrobium OT 292</t>
  </si>
  <si>
    <t>DEN-FL-10097</t>
  </si>
  <si>
    <t>Dendrobium OT 311</t>
  </si>
  <si>
    <t>DEN-FL-10119</t>
  </si>
  <si>
    <t>DEN-FL-10122</t>
  </si>
  <si>
    <t>Dendrobium Asami Kairit Pink</t>
  </si>
  <si>
    <t>DEN-FL-10123</t>
  </si>
  <si>
    <t>Dendrobium Popeye</t>
  </si>
  <si>
    <t>DEN-FL-10130</t>
  </si>
  <si>
    <t xml:space="preserve">Dendrobium Sampran Brown </t>
  </si>
  <si>
    <t>DEN-FL-10135</t>
  </si>
  <si>
    <t>Dendrobium Tabtim Siam UA57</t>
  </si>
  <si>
    <t>DEN-FL-10138</t>
  </si>
  <si>
    <t>Dendrobium Thongchai Unchen Y91</t>
  </si>
  <si>
    <t>DEN-FL-10141</t>
  </si>
  <si>
    <t>Dendrobium UA 9</t>
  </si>
  <si>
    <t>DEN-FL-10162</t>
  </si>
  <si>
    <t>Dendrobium 10162</t>
  </si>
  <si>
    <t>DEN-FL-10164</t>
  </si>
  <si>
    <t>DEN-FL-10169</t>
  </si>
  <si>
    <t>Dendrobium UA 94</t>
  </si>
  <si>
    <t>DEN-FL-10177</t>
  </si>
  <si>
    <t>Dendrobium White Kanjana</t>
  </si>
  <si>
    <t>DEN-FL-10180</t>
  </si>
  <si>
    <t>Dendrobium White Shawin 5N</t>
  </si>
  <si>
    <t>DEN-FL-10188</t>
  </si>
  <si>
    <t>Dendrobium Patum Red</t>
  </si>
  <si>
    <t>DEN-FL-10189</t>
  </si>
  <si>
    <t>Dendrobium Red Violet</t>
  </si>
  <si>
    <t>DEN-FL-10197</t>
  </si>
  <si>
    <t>Dendrobium New Chic</t>
  </si>
  <si>
    <t>DEN-FL-10200</t>
  </si>
  <si>
    <t>Dendrobium Red panda</t>
  </si>
  <si>
    <t>DEN-FL-10201</t>
  </si>
  <si>
    <t>Dendrobium Morning sun</t>
  </si>
  <si>
    <t>DEN-FL-10206</t>
  </si>
  <si>
    <t>Dendrobium Red Dragon White lips</t>
  </si>
  <si>
    <t>DEN-FL-10210</t>
  </si>
  <si>
    <t>Dendrobium Black Jelly</t>
  </si>
  <si>
    <t>DEN-FL-10215</t>
  </si>
  <si>
    <t>Dendrobium Red Jack</t>
  </si>
  <si>
    <t>DEN-FL-10219</t>
  </si>
  <si>
    <t xml:space="preserve">	Dendrobium Pachara Fancy</t>
  </si>
  <si>
    <t>DEN-FL-10221</t>
  </si>
  <si>
    <t>Dendrobium Kanjana Pink</t>
  </si>
  <si>
    <t>DEN-FL-10223</t>
  </si>
  <si>
    <t>Den. Yaya OT 336</t>
  </si>
  <si>
    <t>DEN-FL-10224</t>
  </si>
  <si>
    <t>Dendrobium 10224</t>
  </si>
  <si>
    <t>DEN-FL-10227</t>
  </si>
  <si>
    <t>Dendrobium Christmas Red</t>
  </si>
  <si>
    <t>DEN-FL-10228</t>
  </si>
  <si>
    <t>Dendrobium OT 261</t>
  </si>
  <si>
    <t>DEN-FL-10230</t>
  </si>
  <si>
    <t>Dendrobium Big Bear</t>
  </si>
  <si>
    <t>DEN-FL-10238</t>
  </si>
  <si>
    <t>Dendrobium 10238</t>
  </si>
  <si>
    <t>DEN-FL-10239</t>
  </si>
  <si>
    <t>Dendrobium 10329</t>
  </si>
  <si>
    <t>DEN-FL-10240</t>
  </si>
  <si>
    <t xml:space="preserve">	Dendrobium 10240</t>
  </si>
  <si>
    <t>DEN-FL-10244</t>
  </si>
  <si>
    <t>DEN-FL-10245</t>
  </si>
  <si>
    <t>Dendrobium 10245</t>
  </si>
  <si>
    <t>DEN-FL-10251</t>
  </si>
  <si>
    <t>Dendrobium Lilac Dream</t>
  </si>
  <si>
    <t>DEN-FL-10257</t>
  </si>
  <si>
    <t>DEN-FL-10271</t>
  </si>
  <si>
    <t>Dendrobium Happy Pink</t>
  </si>
  <si>
    <t>DEN-FL-10274</t>
  </si>
  <si>
    <t>Dendrobium 10274</t>
  </si>
  <si>
    <t>DEN-FL-10279</t>
  </si>
  <si>
    <t>Dendrobium 10279</t>
  </si>
  <si>
    <t>DEN-FL-10287</t>
  </si>
  <si>
    <t>DEN-FL-10288</t>
  </si>
  <si>
    <t>Dendrobium 10288</t>
  </si>
  <si>
    <t>DEN-FL-10292</t>
  </si>
  <si>
    <t>DEN-FL-10295</t>
  </si>
  <si>
    <t>Dendrobium Purple Fuchsia BP8</t>
  </si>
  <si>
    <t>DEN-FL-10297</t>
  </si>
  <si>
    <t>Dendrobium 10297</t>
  </si>
  <si>
    <t>DEN-FL-10299</t>
  </si>
  <si>
    <t>Dendrobium King Dragon</t>
  </si>
  <si>
    <t>DEN-FL-10304</t>
  </si>
  <si>
    <t>Dendrobium Taiwan Pink</t>
  </si>
  <si>
    <t>DEN-FL-10305</t>
  </si>
  <si>
    <t xml:space="preserve"> Dendrobium DO18</t>
  </si>
  <si>
    <t>DEN-FL-10310</t>
  </si>
  <si>
    <t>Dendrobium 10310</t>
  </si>
  <si>
    <t>DEN-FL-10311</t>
  </si>
  <si>
    <t>DEN-FL-10312</t>
  </si>
  <si>
    <t>Dendrobium White nobile</t>
  </si>
  <si>
    <t>DEN-FL-10319</t>
  </si>
  <si>
    <t>Dendrobium 10319</t>
  </si>
  <si>
    <t>DEN-FL-10321</t>
  </si>
  <si>
    <t>Dendrobium 10321</t>
  </si>
  <si>
    <t>DEN-FL-10323</t>
  </si>
  <si>
    <t>Dendrobium 10323</t>
  </si>
  <si>
    <t>DEN-FL-10324</t>
  </si>
  <si>
    <t>Dendrobium 10324</t>
  </si>
  <si>
    <t>DEN-FL-10327</t>
  </si>
  <si>
    <t>Dendrobium Red Brown #303</t>
  </si>
  <si>
    <t>DEN-FL-10328</t>
  </si>
  <si>
    <t>Dendrobium 10328</t>
  </si>
  <si>
    <t>DEN-FL-10330</t>
  </si>
  <si>
    <t xml:space="preserve">Dendrobium Hiroshi </t>
  </si>
  <si>
    <t>DEN-FL-10370</t>
  </si>
  <si>
    <t>Dendrobium 	Th 29</t>
  </si>
  <si>
    <t>CAT-FL-20005</t>
  </si>
  <si>
    <t>Cattleya Hadyai Golden Nugget</t>
  </si>
  <si>
    <t>CAT-FL-20011</t>
  </si>
  <si>
    <t>Cattleya Mayor Yamasaki</t>
  </si>
  <si>
    <t>CAT-FL-20023</t>
  </si>
  <si>
    <t>Cattleya 20023</t>
  </si>
  <si>
    <t>ONC-FL-30001</t>
  </si>
  <si>
    <t>Oncidium Sweet Sugar #Ari 42</t>
  </si>
  <si>
    <t>ONC-FL-30006</t>
  </si>
  <si>
    <t>Charles Fitch Izumi Ari41</t>
  </si>
  <si>
    <t>ONC-FL-30015</t>
  </si>
  <si>
    <t>Oncidium Valizalia 
#Ari 44</t>
  </si>
  <si>
    <t>ONC-FL-30017</t>
  </si>
  <si>
    <t>Oncidium Heaven scent redolence 
#AP 1</t>
  </si>
  <si>
    <t>ONC-FL-30020</t>
  </si>
  <si>
    <t>Tricocentrum yellow</t>
  </si>
  <si>
    <t>VAN-FL-40001</t>
  </si>
  <si>
    <t>Vanda Pachara Blue</t>
  </si>
  <si>
    <t>VAN-FL-40034</t>
  </si>
  <si>
    <t>Vanda Kutsura Pink</t>
  </si>
  <si>
    <t>VAN-FL-40276</t>
  </si>
  <si>
    <t>Vanda Chocolate</t>
  </si>
  <si>
    <t>RHY-FL-60002</t>
  </si>
  <si>
    <t>Rhynchostylis Red</t>
  </si>
  <si>
    <t>DEN-FL-70002</t>
  </si>
  <si>
    <t>Doritis</t>
  </si>
  <si>
    <t>VAN-FL-70005</t>
  </si>
  <si>
    <t>REN-FL-70006</t>
  </si>
  <si>
    <t>VAN-FL-70015</t>
  </si>
  <si>
    <t>ONC-FL-70017</t>
  </si>
  <si>
    <t>Oncidium 70017</t>
  </si>
  <si>
    <t>DEN-FL-70035</t>
  </si>
  <si>
    <t>V. Bangkok Sunset</t>
  </si>
  <si>
    <t>O-2</t>
  </si>
  <si>
    <t>Onc. Twingle Yellow</t>
  </si>
  <si>
    <t>O-4</t>
  </si>
  <si>
    <t>Colm. Wildcat "Bobcat"</t>
  </si>
  <si>
    <t>O-10</t>
  </si>
  <si>
    <t>Bllra. Tahoma Glacier "Green"</t>
  </si>
  <si>
    <t>O-17</t>
  </si>
  <si>
    <t>Zygo. Syd Monkhouse</t>
  </si>
  <si>
    <t>O-18</t>
  </si>
  <si>
    <t>Mtssa. Sherlob Tolken</t>
  </si>
  <si>
    <t>O-19</t>
  </si>
  <si>
    <t>Onc. Jiuhbao Gold</t>
  </si>
  <si>
    <t>O-23</t>
  </si>
  <si>
    <t>Onc. Pacific Sunrise"Hakalau"</t>
  </si>
  <si>
    <t>O-29</t>
  </si>
  <si>
    <t>Onc. Sharry Baby  "Sweet Fragrance"</t>
  </si>
  <si>
    <t>O-30</t>
  </si>
  <si>
    <t>Bllra. Howards Dream</t>
  </si>
  <si>
    <t>O-34</t>
  </si>
  <si>
    <t>O-41</t>
  </si>
  <si>
    <t>O-50</t>
  </si>
  <si>
    <t>Onc. Volcano Queen Hula Halau</t>
  </si>
  <si>
    <t>O-54</t>
  </si>
  <si>
    <t>Onc. Twinkle White</t>
  </si>
  <si>
    <t>O-56</t>
  </si>
  <si>
    <t>Wils. Habibi 'Pacific Pleasures"</t>
  </si>
  <si>
    <t>O-57</t>
  </si>
  <si>
    <t>Odcdm. Tiger Barb "Kilavea"</t>
  </si>
  <si>
    <t>O-58</t>
  </si>
  <si>
    <t>O-66</t>
  </si>
  <si>
    <t>Wils. Tropical Stripe</t>
  </si>
  <si>
    <t>O-94</t>
  </si>
  <si>
    <t xml:space="preserve">Brassidium </t>
  </si>
  <si>
    <t>O-98</t>
  </si>
  <si>
    <t>O-99</t>
  </si>
  <si>
    <t>Odontioda</t>
  </si>
  <si>
    <t>O-101</t>
  </si>
  <si>
    <t>Zygopetalum</t>
  </si>
  <si>
    <t>O-103</t>
  </si>
  <si>
    <t>Beallara Peg Ruth Carpentier</t>
  </si>
  <si>
    <t>O-112</t>
  </si>
  <si>
    <t xml:space="preserve">Brassia Venezuela </t>
  </si>
  <si>
    <t>O-113</t>
  </si>
  <si>
    <t xml:space="preserve">Colmanara Massai Red </t>
  </si>
  <si>
    <t>O-117</t>
  </si>
  <si>
    <t xml:space="preserve">Wilsonara </t>
  </si>
  <si>
    <t>O-126</t>
  </si>
  <si>
    <t>Oncidioda</t>
  </si>
  <si>
    <t>O-135</t>
  </si>
  <si>
    <t>Alcra.</t>
  </si>
  <si>
    <t>O-140</t>
  </si>
  <si>
    <t>O-142</t>
  </si>
  <si>
    <t xml:space="preserve">Miltassia </t>
  </si>
  <si>
    <t>O-144</t>
  </si>
  <si>
    <t>Miltonia brasileira</t>
  </si>
  <si>
    <t>O-146</t>
  </si>
  <si>
    <t>O-147</t>
  </si>
  <si>
    <t>O-149</t>
  </si>
  <si>
    <t xml:space="preserve">Miltonia brasileira </t>
  </si>
  <si>
    <t>O-150</t>
  </si>
  <si>
    <t>O-154</t>
  </si>
  <si>
    <t>Psycopsis</t>
  </si>
  <si>
    <t>O-155</t>
  </si>
  <si>
    <t xml:space="preserve">Odontocidium </t>
  </si>
  <si>
    <t>O-160</t>
  </si>
  <si>
    <t>Odtna. Memoria Matin Orenstein (LuLu)</t>
  </si>
  <si>
    <t xml:space="preserve">Btcm. Hwuluduen Chameleon </t>
  </si>
  <si>
    <t>Onc. (Yellow Color)</t>
  </si>
  <si>
    <t>Mtssa x Brs</t>
  </si>
  <si>
    <t>All flasks 40-45 plants per flask</t>
  </si>
  <si>
    <t>#GBS</t>
  </si>
  <si>
    <t>Den. Golden Blossom 'Variegated'</t>
  </si>
  <si>
    <t>#10218</t>
  </si>
  <si>
    <t>Den. Jade 'Variegated'</t>
  </si>
  <si>
    <t xml:space="preserve">Dendrobium Madame #OT 270 </t>
  </si>
  <si>
    <t>Dendrobium Golden Brown #OT 276</t>
  </si>
  <si>
    <t>Dendrobium Brown Spin #OT 364</t>
  </si>
  <si>
    <t>Dendrobium UA 86</t>
  </si>
  <si>
    <t>Dendrobium Dominican White Red Lips</t>
  </si>
  <si>
    <t xml:space="preserve">Dendrobium Yellow Brown Splash </t>
  </si>
  <si>
    <t>Dendrobium 10287</t>
  </si>
  <si>
    <t>Dendrobium Sampran Thongchai</t>
  </si>
  <si>
    <t>Dendrobium White Red Lips Jumbo 10311</t>
  </si>
  <si>
    <t xml:space="preserve">	Renanthera Rain Red</t>
  </si>
  <si>
    <t>Vanda Bangkok Sunset x wilas</t>
  </si>
  <si>
    <t>Dendrobium (Dawn Maree x Rungkamol)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</si>
</sst>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&quot;$&quot;#,##0.00"/>
  </numFmts>
  <fonts count="36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b/>
      <sz val="28"/>
      <color indexed="8"/>
      <name val="Cambria"/>
      <family val="1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16"/>
      <color indexed="9"/>
      <name val="Calibri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20"/>
      <color theme="2"/>
      <name val="Calibri"/>
      <family val="2"/>
      <scheme val="minor"/>
    </font>
    <font>
      <b/>
      <sz val="24"/>
      <name val="Arial"/>
      <family val="2"/>
    </font>
    <font>
      <b/>
      <sz val="36"/>
      <color theme="1"/>
      <name val="Forte"/>
      <family val="4"/>
    </font>
    <font>
      <sz val="11"/>
      <color theme="1"/>
      <name val="Calibri"/>
      <family val="2"/>
      <scheme val="minor"/>
    </font>
    <font>
      <sz val="12"/>
      <color theme="1"/>
      <name val="Tahoma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2"/>
      <color theme="1"/>
      <name val="Arial"/>
      <family val="2"/>
    </font>
    <font>
      <sz val="18"/>
      <color theme="1"/>
      <name val="Arial"/>
      <family val="2"/>
    </font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sz val="18"/>
      <color rgb="FF212529"/>
      <name val="Arial"/>
      <family val="2"/>
    </font>
    <font>
      <sz val="18"/>
      <color indexed="8"/>
      <name val="Arial"/>
      <family val="2"/>
    </font>
    <font>
      <sz val="18"/>
      <name val="Arial"/>
      <family val="2"/>
    </font>
    <font>
      <b/>
      <sz val="16"/>
      <color indexed="9"/>
      <name val="Arial"/>
      <family val="2"/>
    </font>
    <font>
      <b/>
      <sz val="20"/>
      <color theme="2"/>
      <name val="Arial"/>
      <family val="2"/>
    </font>
    <font>
      <b/>
      <sz val="12"/>
      <color theme="1"/>
      <name val="Arial"/>
      <family val="2"/>
    </font>
    <font>
      <b/>
      <sz val="12"/>
      <color indexed="9"/>
      <name val="Arial"/>
      <family val="2"/>
    </font>
    <font>
      <b/>
      <sz val="12"/>
      <color indexed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7">
    <xf numFmtId="0" fontId="0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43" fontId="26" fillId="0" borderId="0" applyFont="0" applyFill="0" applyBorder="0" applyAlignment="0" applyProtection="0"/>
    <xf numFmtId="0" fontId="20" fillId="0" borderId="0"/>
  </cellStyleXfs>
  <cellXfs count="137">
    <xf numFmtId="0" fontId="0" fillId="0" borderId="0" xfId="0"/>
    <xf numFmtId="0" fontId="3" fillId="3" borderId="6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6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1" fillId="0" borderId="9" xfId="0" applyFont="1" applyBorder="1" applyAlignment="1">
      <alignment horizontal="center" vertical="center"/>
    </xf>
    <xf numFmtId="1" fontId="6" fillId="3" borderId="10" xfId="0" applyNumberFormat="1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17" fillId="8" borderId="7" xfId="0" applyFont="1" applyFill="1" applyBorder="1" applyAlignment="1">
      <alignment horizontal="center" vertical="center"/>
    </xf>
    <xf numFmtId="0" fontId="21" fillId="7" borderId="15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/>
    </xf>
    <xf numFmtId="164" fontId="23" fillId="8" borderId="15" xfId="0" applyNumberFormat="1" applyFont="1" applyFill="1" applyBorder="1" applyAlignment="1">
      <alignment horizontal="center" vertical="center"/>
    </xf>
    <xf numFmtId="164" fontId="23" fillId="0" borderId="9" xfId="0" applyNumberFormat="1" applyFont="1" applyBorder="1" applyAlignment="1">
      <alignment horizontal="center" vertical="center"/>
    </xf>
    <xf numFmtId="164" fontId="25" fillId="9" borderId="9" xfId="0" applyNumberFormat="1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right" vertical="center"/>
    </xf>
    <xf numFmtId="0" fontId="25" fillId="3" borderId="7" xfId="0" applyFont="1" applyFill="1" applyBorder="1"/>
    <xf numFmtId="0" fontId="25" fillId="0" borderId="0" xfId="0" applyFont="1"/>
    <xf numFmtId="0" fontId="25" fillId="9" borderId="11" xfId="0" applyFont="1" applyFill="1" applyBorder="1" applyAlignment="1">
      <alignment horizontal="left" vertical="center" wrapText="1"/>
    </xf>
    <xf numFmtId="0" fontId="25" fillId="0" borderId="9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0" fontId="25" fillId="9" borderId="9" xfId="0" applyFont="1" applyFill="1" applyBorder="1" applyAlignment="1">
      <alignment horizontal="left" vertical="center" wrapText="1"/>
    </xf>
    <xf numFmtId="0" fontId="24" fillId="0" borderId="9" xfId="2" applyFont="1" applyBorder="1" applyAlignment="1">
      <alignment horizontal="center" vertical="center"/>
    </xf>
    <xf numFmtId="0" fontId="24" fillId="0" borderId="15" xfId="2" applyFont="1" applyBorder="1" applyAlignment="1">
      <alignment horizontal="center" vertical="center"/>
    </xf>
    <xf numFmtId="0" fontId="28" fillId="10" borderId="9" xfId="0" applyFont="1" applyFill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/>
    </xf>
    <xf numFmtId="0" fontId="25" fillId="10" borderId="9" xfId="0" applyFont="1" applyFill="1" applyBorder="1" applyAlignment="1">
      <alignment horizontal="left" vertical="center"/>
    </xf>
    <xf numFmtId="0" fontId="30" fillId="0" borderId="9" xfId="0" applyFont="1" applyBorder="1" applyAlignment="1">
      <alignment horizontal="left" vertical="center" wrapText="1"/>
    </xf>
    <xf numFmtId="0" fontId="25" fillId="0" borderId="9" xfId="2" applyFont="1" applyBorder="1" applyAlignment="1">
      <alignment horizontal="left" vertical="center"/>
    </xf>
    <xf numFmtId="0" fontId="25" fillId="0" borderId="9" xfId="2" applyFont="1" applyBorder="1" applyAlignment="1">
      <alignment horizontal="left" vertical="center" wrapText="1"/>
    </xf>
    <xf numFmtId="0" fontId="30" fillId="0" borderId="9" xfId="2" applyFont="1" applyBorder="1" applyAlignment="1">
      <alignment horizontal="left" vertical="center" wrapText="1"/>
    </xf>
    <xf numFmtId="0" fontId="25" fillId="7" borderId="15" xfId="2" applyFont="1" applyFill="1" applyBorder="1" applyAlignment="1">
      <alignment horizontal="left" vertical="center" wrapText="1"/>
    </xf>
    <xf numFmtId="0" fontId="25" fillId="0" borderId="15" xfId="2" applyFont="1" applyBorder="1" applyAlignment="1">
      <alignment horizontal="left" vertical="center" wrapText="1"/>
    </xf>
    <xf numFmtId="0" fontId="25" fillId="9" borderId="13" xfId="0" applyFont="1" applyFill="1" applyBorder="1" applyAlignment="1">
      <alignment horizontal="center" vertical="center" wrapText="1"/>
    </xf>
    <xf numFmtId="0" fontId="25" fillId="9" borderId="5" xfId="0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 wrapText="1"/>
    </xf>
    <xf numFmtId="0" fontId="25" fillId="0" borderId="11" xfId="2" applyFont="1" applyBorder="1" applyAlignment="1">
      <alignment horizontal="center" vertical="center"/>
    </xf>
    <xf numFmtId="0" fontId="25" fillId="0" borderId="9" xfId="2" applyFont="1" applyBorder="1" applyAlignment="1">
      <alignment horizontal="center" vertical="center"/>
    </xf>
    <xf numFmtId="164" fontId="25" fillId="0" borderId="11" xfId="2" applyNumberFormat="1" applyFont="1" applyBorder="1" applyAlignment="1">
      <alignment horizontal="center" vertical="center"/>
    </xf>
    <xf numFmtId="0" fontId="24" fillId="7" borderId="15" xfId="0" applyFont="1" applyFill="1" applyBorder="1" applyAlignment="1">
      <alignment horizontal="center" vertical="center"/>
    </xf>
    <xf numFmtId="0" fontId="0" fillId="2" borderId="16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25" fillId="2" borderId="17" xfId="0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25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0" xfId="0" applyFill="1"/>
    <xf numFmtId="0" fontId="25" fillId="2" borderId="0" xfId="0" applyFont="1" applyFill="1"/>
    <xf numFmtId="0" fontId="0" fillId="2" borderId="23" xfId="0" applyFill="1" applyBorder="1" applyAlignment="1">
      <alignment horizontal="center" vertical="center"/>
    </xf>
    <xf numFmtId="164" fontId="12" fillId="8" borderId="25" xfId="0" applyNumberFormat="1" applyFont="1" applyFill="1" applyBorder="1" applyAlignment="1">
      <alignment horizontal="center" vertical="center"/>
    </xf>
    <xf numFmtId="0" fontId="21" fillId="9" borderId="26" xfId="0" applyFont="1" applyFill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 vertical="center"/>
    </xf>
    <xf numFmtId="0" fontId="21" fillId="7" borderId="26" xfId="0" applyFont="1" applyFill="1" applyBorder="1"/>
    <xf numFmtId="0" fontId="21" fillId="7" borderId="26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 wrapText="1"/>
    </xf>
    <xf numFmtId="0" fontId="24" fillId="7" borderId="26" xfId="0" applyFont="1" applyFill="1" applyBorder="1" applyAlignment="1">
      <alignment horizontal="center" vertical="center"/>
    </xf>
    <xf numFmtId="0" fontId="24" fillId="7" borderId="26" xfId="0" applyFont="1" applyFill="1" applyBorder="1"/>
    <xf numFmtId="0" fontId="24" fillId="7" borderId="26" xfId="0" applyFont="1" applyFill="1" applyBorder="1" applyAlignment="1">
      <alignment horizontal="center" vertical="center" wrapText="1"/>
    </xf>
    <xf numFmtId="0" fontId="0" fillId="7" borderId="26" xfId="0" applyFill="1" applyBorder="1"/>
    <xf numFmtId="0" fontId="5" fillId="7" borderId="26" xfId="0" applyFont="1" applyFill="1" applyBorder="1" applyAlignment="1">
      <alignment horizontal="center" vertical="center"/>
    </xf>
    <xf numFmtId="0" fontId="0" fillId="4" borderId="19" xfId="0" applyFill="1" applyBorder="1"/>
    <xf numFmtId="0" fontId="0" fillId="4" borderId="0" xfId="0" applyFill="1"/>
    <xf numFmtId="0" fontId="25" fillId="4" borderId="0" xfId="0" applyFont="1" applyFill="1"/>
    <xf numFmtId="0" fontId="0" fillId="4" borderId="27" xfId="0" applyFill="1" applyBorder="1"/>
    <xf numFmtId="0" fontId="0" fillId="4" borderId="21" xfId="0" applyFill="1" applyBorder="1"/>
    <xf numFmtId="0" fontId="0" fillId="4" borderId="20" xfId="0" applyFill="1" applyBorder="1"/>
    <xf numFmtId="0" fontId="0" fillId="4" borderId="28" xfId="0" applyFill="1" applyBorder="1"/>
    <xf numFmtId="0" fontId="0" fillId="4" borderId="29" xfId="0" applyFill="1" applyBorder="1"/>
    <xf numFmtId="0" fontId="25" fillId="4" borderId="29" xfId="0" applyFont="1" applyFill="1" applyBorder="1"/>
    <xf numFmtId="0" fontId="0" fillId="4" borderId="30" xfId="0" applyFill="1" applyBorder="1"/>
    <xf numFmtId="0" fontId="17" fillId="8" borderId="26" xfId="0" applyFont="1" applyFill="1" applyBorder="1" applyAlignment="1">
      <alignment horizontal="center" vertical="center"/>
    </xf>
    <xf numFmtId="1" fontId="4" fillId="3" borderId="8" xfId="0" applyNumberFormat="1" applyFont="1" applyFill="1" applyBorder="1" applyAlignment="1">
      <alignment horizontal="center" vertical="center"/>
    </xf>
    <xf numFmtId="1" fontId="4" fillId="3" borderId="11" xfId="0" applyNumberFormat="1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3" fillId="5" borderId="10" xfId="0" applyFont="1" applyFill="1" applyBorder="1" applyAlignment="1">
      <alignment horizontal="center" vertical="center"/>
    </xf>
    <xf numFmtId="0" fontId="13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6" fillId="2" borderId="4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wrapText="1"/>
    </xf>
    <xf numFmtId="0" fontId="15" fillId="0" borderId="3" xfId="0" applyFont="1" applyBorder="1" applyAlignment="1">
      <alignment wrapText="1"/>
    </xf>
    <xf numFmtId="0" fontId="22" fillId="2" borderId="3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left" vertical="center"/>
    </xf>
    <xf numFmtId="0" fontId="0" fillId="3" borderId="0" xfId="0" applyFill="1"/>
    <xf numFmtId="0" fontId="9" fillId="3" borderId="13" xfId="0" applyFont="1" applyFill="1" applyBorder="1" applyAlignment="1">
      <alignment horizontal="left" vertical="center"/>
    </xf>
    <xf numFmtId="0" fontId="0" fillId="3" borderId="3" xfId="0" applyFill="1" applyBorder="1"/>
    <xf numFmtId="0" fontId="13" fillId="5" borderId="25" xfId="0" applyFont="1" applyFill="1" applyBorder="1" applyAlignment="1">
      <alignment horizontal="center" vertical="center" wrapText="1"/>
    </xf>
    <xf numFmtId="0" fontId="32" fillId="8" borderId="7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22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vertical="center"/>
    </xf>
    <xf numFmtId="0" fontId="0" fillId="3" borderId="4" xfId="0" applyFill="1" applyBorder="1"/>
    <xf numFmtId="0" fontId="13" fillId="5" borderId="24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5" borderId="22" xfId="0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/>
    </xf>
    <xf numFmtId="0" fontId="31" fillId="5" borderId="5" xfId="0" applyFont="1" applyFill="1" applyBorder="1" applyAlignment="1">
      <alignment horizontal="center" vertical="center" wrapText="1"/>
    </xf>
    <xf numFmtId="0" fontId="31" fillId="5" borderId="10" xfId="0" applyFont="1" applyFill="1" applyBorder="1" applyAlignment="1">
      <alignment horizontal="center" vertical="center"/>
    </xf>
    <xf numFmtId="0" fontId="31" fillId="5" borderId="11" xfId="0" applyFont="1" applyFill="1" applyBorder="1" applyAlignment="1">
      <alignment horizontal="center" vertical="center"/>
    </xf>
    <xf numFmtId="0" fontId="31" fillId="5" borderId="10" xfId="0" applyFont="1" applyFill="1" applyBorder="1" applyAlignment="1">
      <alignment horizontal="center" vertical="center" wrapText="1"/>
    </xf>
    <xf numFmtId="0" fontId="31" fillId="5" borderId="11" xfId="0" applyFont="1" applyFill="1" applyBorder="1" applyAlignment="1">
      <alignment horizontal="center" vertical="center" wrapText="1"/>
    </xf>
    <xf numFmtId="0" fontId="0" fillId="0" borderId="9" xfId="0" applyBorder="1"/>
    <xf numFmtId="0" fontId="0" fillId="7" borderId="15" xfId="0" applyFill="1" applyBorder="1"/>
    <xf numFmtId="0" fontId="29" fillId="0" borderId="9" xfId="0" applyFont="1" applyBorder="1" applyAlignment="1">
      <alignment vertical="center"/>
    </xf>
    <xf numFmtId="0" fontId="29" fillId="4" borderId="0" xfId="0" applyFont="1" applyFill="1" applyAlignment="1">
      <alignment vertical="center"/>
    </xf>
    <xf numFmtId="0" fontId="29" fillId="4" borderId="29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33" fillId="2" borderId="0" xfId="0" applyFont="1" applyFill="1" applyAlignment="1">
      <alignment horizontal="center" vertical="center"/>
    </xf>
    <xf numFmtId="0" fontId="34" fillId="5" borderId="10" xfId="0" applyFont="1" applyFill="1" applyBorder="1" applyAlignment="1">
      <alignment horizontal="center" vertical="center"/>
    </xf>
    <xf numFmtId="0" fontId="34" fillId="5" borderId="1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9" xfId="2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3" fillId="4" borderId="29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 wrapText="1"/>
    </xf>
    <xf numFmtId="0" fontId="25" fillId="4" borderId="0" xfId="0" applyFont="1" applyFill="1" applyAlignment="1">
      <alignment horizontal="center" vertical="center"/>
    </xf>
    <xf numFmtId="0" fontId="25" fillId="4" borderId="29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7">
    <cellStyle name="Comma 2" xfId="5" xr:uid="{83835D92-CF74-4979-BAE4-6D081AF853F6}"/>
    <cellStyle name="Normal" xfId="0" builtinId="0"/>
    <cellStyle name="Normal 2" xfId="2" xr:uid="{30034321-66DD-4F8E-9B97-8CB7CBAEB263}"/>
    <cellStyle name="Normal 2 2" xfId="6" xr:uid="{89A76B2B-BCB4-4EC2-8561-55B90F470298}"/>
    <cellStyle name="Normal 3" xfId="3" xr:uid="{4159D557-8BC8-46CB-AD83-63B61CC20C46}"/>
    <cellStyle name="Normal 4" xfId="1" xr:uid="{9834A53C-D1F5-4EAD-A72D-E0267036319D}"/>
    <cellStyle name="Normal 5" xfId="4" xr:uid="{8C062CB2-ED66-482D-8BC6-5DAC1507A4E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6" Type="http://schemas.openxmlformats.org/officeDocument/2006/relationships/image" Target="../media/image16.jpg"/><Relationship Id="rId107" Type="http://schemas.openxmlformats.org/officeDocument/2006/relationships/image" Target="../media/image107.jpeg"/><Relationship Id="rId11" Type="http://schemas.openxmlformats.org/officeDocument/2006/relationships/image" Target="../media/image11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emf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" Type="http://schemas.openxmlformats.org/officeDocument/2006/relationships/image" Target="../media/image15.jp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116670</xdr:colOff>
      <xdr:row>16</xdr:row>
      <xdr:rowOff>103545</xdr:rowOff>
    </xdr:from>
    <xdr:ext cx="1359339" cy="1728000"/>
    <xdr:pic>
      <xdr:nvPicPr>
        <xdr:cNvPr id="99" name="image26.jpg">
          <a:extLst>
            <a:ext uri="{FF2B5EF4-FFF2-40B4-BE49-F238E27FC236}">
              <a16:creationId xmlns:a16="http://schemas.microsoft.com/office/drawing/2014/main" id="{8A2BD9BA-35C9-4205-8992-8FB38D1FE7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70" y="9378514"/>
          <a:ext cx="1359339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109318</xdr:colOff>
      <xdr:row>28</xdr:row>
      <xdr:rowOff>113804</xdr:rowOff>
    </xdr:from>
    <xdr:ext cx="1392615" cy="1728000"/>
    <xdr:pic>
      <xdr:nvPicPr>
        <xdr:cNvPr id="100" name="image12.jpg">
          <a:extLst>
            <a:ext uri="{FF2B5EF4-FFF2-40B4-BE49-F238E27FC236}">
              <a16:creationId xmlns:a16="http://schemas.microsoft.com/office/drawing/2014/main" id="{AAE26010-DD8A-47E3-9534-FECCAF7E32F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318" y="32248773"/>
          <a:ext cx="1392615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109318</xdr:colOff>
      <xdr:row>29</xdr:row>
      <xdr:rowOff>112122</xdr:rowOff>
    </xdr:from>
    <xdr:ext cx="1392617" cy="1728000"/>
    <xdr:pic>
      <xdr:nvPicPr>
        <xdr:cNvPr id="101" name="image2.jpg">
          <a:extLst>
            <a:ext uri="{FF2B5EF4-FFF2-40B4-BE49-F238E27FC236}">
              <a16:creationId xmlns:a16="http://schemas.microsoft.com/office/drawing/2014/main" id="{25086F08-D9FF-4F40-AC24-A01034944251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9318" y="34152091"/>
          <a:ext cx="1392617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90890</xdr:colOff>
      <xdr:row>33</xdr:row>
      <xdr:rowOff>112121</xdr:rowOff>
    </xdr:from>
    <xdr:ext cx="1406228" cy="1728000"/>
    <xdr:pic>
      <xdr:nvPicPr>
        <xdr:cNvPr id="102" name="image58.jpg">
          <a:extLst>
            <a:ext uri="{FF2B5EF4-FFF2-40B4-BE49-F238E27FC236}">
              <a16:creationId xmlns:a16="http://schemas.microsoft.com/office/drawing/2014/main" id="{F4D0BB0B-B7BD-4368-B2CD-FE9F17110849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890" y="41772090"/>
          <a:ext cx="1406228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89209</xdr:colOff>
      <xdr:row>34</xdr:row>
      <xdr:rowOff>113803</xdr:rowOff>
    </xdr:from>
    <xdr:ext cx="1409143" cy="1728000"/>
    <xdr:pic>
      <xdr:nvPicPr>
        <xdr:cNvPr id="103" name="image21.jpg">
          <a:extLst>
            <a:ext uri="{FF2B5EF4-FFF2-40B4-BE49-F238E27FC236}">
              <a16:creationId xmlns:a16="http://schemas.microsoft.com/office/drawing/2014/main" id="{DEA46E80-FE72-4884-847F-8A40747DCFE2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9209" y="43678772"/>
          <a:ext cx="1409143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89210</xdr:colOff>
      <xdr:row>36</xdr:row>
      <xdr:rowOff>122705</xdr:rowOff>
    </xdr:from>
    <xdr:ext cx="1409141" cy="1728000"/>
    <xdr:pic>
      <xdr:nvPicPr>
        <xdr:cNvPr id="104" name="image20.jpg">
          <a:extLst>
            <a:ext uri="{FF2B5EF4-FFF2-40B4-BE49-F238E27FC236}">
              <a16:creationId xmlns:a16="http://schemas.microsoft.com/office/drawing/2014/main" id="{28DEF0A7-6038-4823-A14B-4B2690998949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9210" y="47497674"/>
          <a:ext cx="1409141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94687</xdr:colOff>
      <xdr:row>45</xdr:row>
      <xdr:rowOff>122705</xdr:rowOff>
    </xdr:from>
    <xdr:ext cx="1385658" cy="1728000"/>
    <xdr:pic>
      <xdr:nvPicPr>
        <xdr:cNvPr id="105" name="image35.jpg">
          <a:extLst>
            <a:ext uri="{FF2B5EF4-FFF2-40B4-BE49-F238E27FC236}">
              <a16:creationId xmlns:a16="http://schemas.microsoft.com/office/drawing/2014/main" id="{BB4E048A-84A6-4CC5-9D9F-B05E773833E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7" cstate="print"/>
        <a:srcRect r="2741"/>
        <a:stretch/>
      </xdr:blipFill>
      <xdr:spPr>
        <a:xfrm>
          <a:off x="94687" y="64642674"/>
          <a:ext cx="1385658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104511</xdr:colOff>
      <xdr:row>52</xdr:row>
      <xdr:rowOff>112121</xdr:rowOff>
    </xdr:from>
    <xdr:ext cx="1376560" cy="1728000"/>
    <xdr:pic>
      <xdr:nvPicPr>
        <xdr:cNvPr id="106" name="image65.jpg">
          <a:extLst>
            <a:ext uri="{FF2B5EF4-FFF2-40B4-BE49-F238E27FC236}">
              <a16:creationId xmlns:a16="http://schemas.microsoft.com/office/drawing/2014/main" id="{8D8B087E-2BCE-4872-9110-FC6823D471C7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8" cstate="print"/>
        <a:srcRect l="2245"/>
        <a:stretch/>
      </xdr:blipFill>
      <xdr:spPr>
        <a:xfrm>
          <a:off x="104511" y="77967090"/>
          <a:ext cx="1376560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96369</xdr:colOff>
      <xdr:row>79</xdr:row>
      <xdr:rowOff>112122</xdr:rowOff>
    </xdr:from>
    <xdr:ext cx="1435389" cy="1728000"/>
    <xdr:pic>
      <xdr:nvPicPr>
        <xdr:cNvPr id="107" name="image36.jpg">
          <a:extLst>
            <a:ext uri="{FF2B5EF4-FFF2-40B4-BE49-F238E27FC236}">
              <a16:creationId xmlns:a16="http://schemas.microsoft.com/office/drawing/2014/main" id="{601E964B-2144-4B9A-B5DF-E7826EDBE7CA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6369" y="131307091"/>
          <a:ext cx="1435389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82102</xdr:colOff>
      <xdr:row>89</xdr:row>
      <xdr:rowOff>112639</xdr:rowOff>
    </xdr:from>
    <xdr:ext cx="1487066" cy="1728000"/>
    <xdr:pic>
      <xdr:nvPicPr>
        <xdr:cNvPr id="108" name="image40.jpg">
          <a:extLst>
            <a:ext uri="{FF2B5EF4-FFF2-40B4-BE49-F238E27FC236}">
              <a16:creationId xmlns:a16="http://schemas.microsoft.com/office/drawing/2014/main" id="{56C032D3-9EE0-4161-92E9-C821D91C36E1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2102" y="150357608"/>
          <a:ext cx="1487066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82102</xdr:colOff>
      <xdr:row>90</xdr:row>
      <xdr:rowOff>114321</xdr:rowOff>
    </xdr:from>
    <xdr:ext cx="1480335" cy="1728000"/>
    <xdr:pic>
      <xdr:nvPicPr>
        <xdr:cNvPr id="109" name="image70.jpg">
          <a:extLst>
            <a:ext uri="{FF2B5EF4-FFF2-40B4-BE49-F238E27FC236}">
              <a16:creationId xmlns:a16="http://schemas.microsoft.com/office/drawing/2014/main" id="{8CDE201C-5110-4165-9B41-6AEAFDBB3E0A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2102" y="152264290"/>
          <a:ext cx="1480335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81800</xdr:colOff>
      <xdr:row>94</xdr:row>
      <xdr:rowOff>113804</xdr:rowOff>
    </xdr:from>
    <xdr:ext cx="1474277" cy="1728000"/>
    <xdr:pic>
      <xdr:nvPicPr>
        <xdr:cNvPr id="110" name="image55.jpg">
          <a:extLst>
            <a:ext uri="{FF2B5EF4-FFF2-40B4-BE49-F238E27FC236}">
              <a16:creationId xmlns:a16="http://schemas.microsoft.com/office/drawing/2014/main" id="{DFAB80C6-048A-4040-9A86-8C8AD1520099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1800" y="159883773"/>
          <a:ext cx="1474277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81801</xdr:colOff>
      <xdr:row>96</xdr:row>
      <xdr:rowOff>113803</xdr:rowOff>
    </xdr:from>
    <xdr:ext cx="1474275" cy="1728000"/>
    <xdr:pic>
      <xdr:nvPicPr>
        <xdr:cNvPr id="111" name="image49.jpg">
          <a:extLst>
            <a:ext uri="{FF2B5EF4-FFF2-40B4-BE49-F238E27FC236}">
              <a16:creationId xmlns:a16="http://schemas.microsoft.com/office/drawing/2014/main" id="{E3901DF8-0C35-4E82-B488-9A3E7AE350A9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1801" y="163693772"/>
          <a:ext cx="1474275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70195</xdr:colOff>
      <xdr:row>100</xdr:row>
      <xdr:rowOff>112122</xdr:rowOff>
    </xdr:from>
    <xdr:ext cx="1497089" cy="1728000"/>
    <xdr:pic>
      <xdr:nvPicPr>
        <xdr:cNvPr id="112" name="image67.jpg">
          <a:extLst>
            <a:ext uri="{FF2B5EF4-FFF2-40B4-BE49-F238E27FC236}">
              <a16:creationId xmlns:a16="http://schemas.microsoft.com/office/drawing/2014/main" id="{0B451A53-4057-4F86-84E2-8C4F1E16552A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4" cstate="print"/>
        <a:srcRect l="1408"/>
        <a:stretch/>
      </xdr:blipFill>
      <xdr:spPr>
        <a:xfrm>
          <a:off x="70195" y="171312091"/>
          <a:ext cx="1497089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115720</xdr:colOff>
      <xdr:row>14</xdr:row>
      <xdr:rowOff>96218</xdr:rowOff>
    </xdr:from>
    <xdr:ext cx="1363678" cy="1728000"/>
    <xdr:pic>
      <xdr:nvPicPr>
        <xdr:cNvPr id="113" name="image17.jpg">
          <a:extLst>
            <a:ext uri="{FF2B5EF4-FFF2-40B4-BE49-F238E27FC236}">
              <a16:creationId xmlns:a16="http://schemas.microsoft.com/office/drawing/2014/main" id="{8A0F3F16-156F-435D-8BEA-DBD646CC8E7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5720" y="5561187"/>
          <a:ext cx="1363678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115720</xdr:colOff>
      <xdr:row>15</xdr:row>
      <xdr:rowOff>103545</xdr:rowOff>
    </xdr:from>
    <xdr:ext cx="1363678" cy="1728000"/>
    <xdr:pic>
      <xdr:nvPicPr>
        <xdr:cNvPr id="114" name="image9.jpg">
          <a:extLst>
            <a:ext uri="{FF2B5EF4-FFF2-40B4-BE49-F238E27FC236}">
              <a16:creationId xmlns:a16="http://schemas.microsoft.com/office/drawing/2014/main" id="{33C96544-3876-4E67-AE1F-935D76DF1842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5720" y="7473514"/>
          <a:ext cx="1363678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125547</xdr:colOff>
      <xdr:row>18</xdr:row>
      <xdr:rowOff>106995</xdr:rowOff>
    </xdr:from>
    <xdr:ext cx="1345880" cy="1728000"/>
    <xdr:pic>
      <xdr:nvPicPr>
        <xdr:cNvPr id="115" name="image5.jpg">
          <a:extLst>
            <a:ext uri="{FF2B5EF4-FFF2-40B4-BE49-F238E27FC236}">
              <a16:creationId xmlns:a16="http://schemas.microsoft.com/office/drawing/2014/main" id="{3EB98C75-9A62-43C3-8E37-FED5D1F8BB9C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5547" y="13191964"/>
          <a:ext cx="1345880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104510</xdr:colOff>
      <xdr:row>51</xdr:row>
      <xdr:rowOff>123667</xdr:rowOff>
    </xdr:from>
    <xdr:ext cx="1931459" cy="1728000"/>
    <xdr:pic>
      <xdr:nvPicPr>
        <xdr:cNvPr id="116" name="image29.jpg">
          <a:extLst>
            <a:ext uri="{FF2B5EF4-FFF2-40B4-BE49-F238E27FC236}">
              <a16:creationId xmlns:a16="http://schemas.microsoft.com/office/drawing/2014/main" id="{6708CAF0-134E-41BD-9AAA-C5C9EF5D109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8" cstate="print"/>
        <a:srcRect l="2241" r="3577" b="6378"/>
        <a:stretch/>
      </xdr:blipFill>
      <xdr:spPr>
        <a:xfrm>
          <a:off x="104510" y="79883636"/>
          <a:ext cx="1931459" cy="172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104510</xdr:colOff>
      <xdr:row>53</xdr:row>
      <xdr:rowOff>113803</xdr:rowOff>
    </xdr:from>
    <xdr:ext cx="1375834" cy="1728000"/>
    <xdr:pic>
      <xdr:nvPicPr>
        <xdr:cNvPr id="117" name="image96.jpg">
          <a:extLst>
            <a:ext uri="{FF2B5EF4-FFF2-40B4-BE49-F238E27FC236}">
              <a16:creationId xmlns:a16="http://schemas.microsoft.com/office/drawing/2014/main" id="{42B12E25-D42E-467A-96C9-62AA1FF3B72A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9" cstate="print"/>
        <a:srcRect l="1231" r="2918"/>
        <a:stretch/>
      </xdr:blipFill>
      <xdr:spPr>
        <a:xfrm>
          <a:off x="104510" y="81778772"/>
          <a:ext cx="1375834" cy="1728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102529</xdr:colOff>
      <xdr:row>76</xdr:row>
      <xdr:rowOff>110441</xdr:rowOff>
    </xdr:from>
    <xdr:to>
      <xdr:col>0</xdr:col>
      <xdr:colOff>1964257</xdr:colOff>
      <xdr:row>76</xdr:row>
      <xdr:rowOff>1838441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F876A0-FE20-4812-98BF-EE77AE0C87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09" t="11284" r="12904" b="18403"/>
        <a:stretch/>
      </xdr:blipFill>
      <xdr:spPr>
        <a:xfrm>
          <a:off x="102529" y="125590410"/>
          <a:ext cx="1861728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115718</xdr:colOff>
      <xdr:row>25</xdr:row>
      <xdr:rowOff>100917</xdr:rowOff>
    </xdr:from>
    <xdr:to>
      <xdr:col>0</xdr:col>
      <xdr:colOff>1867142</xdr:colOff>
      <xdr:row>25</xdr:row>
      <xdr:rowOff>1828917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2A89C628-B1CD-4497-992A-CC12764D1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18" y="26520886"/>
          <a:ext cx="1751424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118840</xdr:colOff>
      <xdr:row>37</xdr:row>
      <xdr:rowOff>115095</xdr:rowOff>
    </xdr:from>
    <xdr:to>
      <xdr:col>0</xdr:col>
      <xdr:colOff>1892488</xdr:colOff>
      <xdr:row>37</xdr:row>
      <xdr:rowOff>1843095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B26A2FBA-B87F-4C30-911D-0CAF80D9A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9" t="9019" r="10632" b="13801"/>
        <a:stretch/>
      </xdr:blipFill>
      <xdr:spPr>
        <a:xfrm>
          <a:off x="118840" y="49395064"/>
          <a:ext cx="1773648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102532</xdr:colOff>
      <xdr:row>32</xdr:row>
      <xdr:rowOff>114765</xdr:rowOff>
    </xdr:from>
    <xdr:to>
      <xdr:col>0</xdr:col>
      <xdr:colOff>1920724</xdr:colOff>
      <xdr:row>32</xdr:row>
      <xdr:rowOff>1842765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715FAB66-F290-44D4-8A06-CE09A482D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32" y="39869734"/>
          <a:ext cx="1818192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138131</xdr:colOff>
      <xdr:row>20</xdr:row>
      <xdr:rowOff>106187</xdr:rowOff>
    </xdr:from>
    <xdr:to>
      <xdr:col>0</xdr:col>
      <xdr:colOff>1849523</xdr:colOff>
      <xdr:row>20</xdr:row>
      <xdr:rowOff>1834187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FFB38970-0DC9-4993-82C6-5FAB6A5AEE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2" r="11650" b="3974"/>
        <a:stretch/>
      </xdr:blipFill>
      <xdr:spPr>
        <a:xfrm>
          <a:off x="138131" y="17001156"/>
          <a:ext cx="1711392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101475</xdr:colOff>
      <xdr:row>38</xdr:row>
      <xdr:rowOff>105239</xdr:rowOff>
    </xdr:from>
    <xdr:to>
      <xdr:col>0</xdr:col>
      <xdr:colOff>1898787</xdr:colOff>
      <xdr:row>38</xdr:row>
      <xdr:rowOff>1833239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7F8B3EA0-FF9D-4221-8FA8-B6C15E798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75" y="51290208"/>
          <a:ext cx="1797312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70895</xdr:colOff>
      <xdr:row>63</xdr:row>
      <xdr:rowOff>114765</xdr:rowOff>
    </xdr:from>
    <xdr:to>
      <xdr:col>0</xdr:col>
      <xdr:colOff>1988447</xdr:colOff>
      <xdr:row>63</xdr:row>
      <xdr:rowOff>1842765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A0A3FF97-C593-4BD8-A80E-77C370040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95" y="100829734"/>
          <a:ext cx="1917552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105895</xdr:colOff>
      <xdr:row>49</xdr:row>
      <xdr:rowOff>135929</xdr:rowOff>
    </xdr:from>
    <xdr:to>
      <xdr:col>0</xdr:col>
      <xdr:colOff>1941847</xdr:colOff>
      <xdr:row>49</xdr:row>
      <xdr:rowOff>1863929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90C234BA-9B2E-40CE-8E4B-BC926486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95" y="72275898"/>
          <a:ext cx="1835952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93305</xdr:colOff>
      <xdr:row>70</xdr:row>
      <xdr:rowOff>114765</xdr:rowOff>
    </xdr:from>
    <xdr:to>
      <xdr:col>0</xdr:col>
      <xdr:colOff>1992425</xdr:colOff>
      <xdr:row>70</xdr:row>
      <xdr:rowOff>1842765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5D3732DD-B757-49F9-BA9D-6C172D6790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92" t="13253" r="11325" b="6627"/>
        <a:stretch/>
      </xdr:blipFill>
      <xdr:spPr>
        <a:xfrm>
          <a:off x="93305" y="114164734"/>
          <a:ext cx="189912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110938</xdr:colOff>
      <xdr:row>42</xdr:row>
      <xdr:rowOff>116446</xdr:rowOff>
    </xdr:from>
    <xdr:to>
      <xdr:col>0</xdr:col>
      <xdr:colOff>1903354</xdr:colOff>
      <xdr:row>42</xdr:row>
      <xdr:rowOff>1844446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AA5A0B87-09E9-4531-8585-83AC52374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38" y="58921415"/>
          <a:ext cx="1792416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115719</xdr:colOff>
      <xdr:row>26</xdr:row>
      <xdr:rowOff>114764</xdr:rowOff>
    </xdr:from>
    <xdr:to>
      <xdr:col>0</xdr:col>
      <xdr:colOff>1923255</xdr:colOff>
      <xdr:row>26</xdr:row>
      <xdr:rowOff>1842764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4747179F-8A70-47D4-BA26-4C0AB002FC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37" t="5525" r="773" b="12155"/>
        <a:stretch/>
      </xdr:blipFill>
      <xdr:spPr>
        <a:xfrm>
          <a:off x="115719" y="28439733"/>
          <a:ext cx="1807536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109251</xdr:colOff>
      <xdr:row>75</xdr:row>
      <xdr:rowOff>114764</xdr:rowOff>
    </xdr:from>
    <xdr:to>
      <xdr:col>0</xdr:col>
      <xdr:colOff>1990227</xdr:colOff>
      <xdr:row>75</xdr:row>
      <xdr:rowOff>1842764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AE0E59C0-6AA9-478B-B75D-B119787F3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80" t="14560" r="18618" b="14458"/>
        <a:stretch/>
      </xdr:blipFill>
      <xdr:spPr>
        <a:xfrm>
          <a:off x="109251" y="123689733"/>
          <a:ext cx="1880976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105894</xdr:colOff>
      <xdr:row>46</xdr:row>
      <xdr:rowOff>126405</xdr:rowOff>
    </xdr:from>
    <xdr:to>
      <xdr:col>0</xdr:col>
      <xdr:colOff>1897110</xdr:colOff>
      <xdr:row>46</xdr:row>
      <xdr:rowOff>1854405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C9D3E35B-7AD0-496F-B19F-5B934B1FA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94" y="66551374"/>
          <a:ext cx="1791216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101476</xdr:colOff>
      <xdr:row>39</xdr:row>
      <xdr:rowOff>125971</xdr:rowOff>
    </xdr:from>
    <xdr:to>
      <xdr:col>0</xdr:col>
      <xdr:colOff>1921348</xdr:colOff>
      <xdr:row>39</xdr:row>
      <xdr:rowOff>1853971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A82082A-7FC7-420E-8CA6-5282B2207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76" y="53215940"/>
          <a:ext cx="1819872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85165</xdr:colOff>
      <xdr:row>95</xdr:row>
      <xdr:rowOff>103559</xdr:rowOff>
    </xdr:from>
    <xdr:to>
      <xdr:col>0</xdr:col>
      <xdr:colOff>2056717</xdr:colOff>
      <xdr:row>95</xdr:row>
      <xdr:rowOff>1831559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E795CE8F-F301-4C22-8B17-A514EF19E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65" y="161778528"/>
          <a:ext cx="1971552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105896</xdr:colOff>
      <xdr:row>73</xdr:row>
      <xdr:rowOff>114765</xdr:rowOff>
    </xdr:from>
    <xdr:to>
      <xdr:col>0</xdr:col>
      <xdr:colOff>1983512</xdr:colOff>
      <xdr:row>73</xdr:row>
      <xdr:rowOff>1842765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5F3BB15C-8C73-420A-AA2B-EB0342D69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96" y="119879734"/>
          <a:ext cx="1877616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82101</xdr:colOff>
      <xdr:row>92</xdr:row>
      <xdr:rowOff>114765</xdr:rowOff>
    </xdr:from>
    <xdr:to>
      <xdr:col>0</xdr:col>
      <xdr:colOff>1657653</xdr:colOff>
      <xdr:row>92</xdr:row>
      <xdr:rowOff>1842765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3FADC47-A483-4F11-B2E6-485C85B46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01" y="156074734"/>
          <a:ext cx="1575552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104214</xdr:colOff>
      <xdr:row>43</xdr:row>
      <xdr:rowOff>116445</xdr:rowOff>
    </xdr:from>
    <xdr:to>
      <xdr:col>0</xdr:col>
      <xdr:colOff>1914486</xdr:colOff>
      <xdr:row>43</xdr:row>
      <xdr:rowOff>1844445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A7307AD9-44A8-48AF-8036-3F4597CEA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4" y="60826414"/>
          <a:ext cx="1810272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109256</xdr:colOff>
      <xdr:row>48</xdr:row>
      <xdr:rowOff>125346</xdr:rowOff>
    </xdr:from>
    <xdr:to>
      <xdr:col>0</xdr:col>
      <xdr:colOff>1895144</xdr:colOff>
      <xdr:row>48</xdr:row>
      <xdr:rowOff>1853346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91D66AF4-63CF-4391-97D0-8D7DF39035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3" t="11743" r="16016" b="18505"/>
        <a:stretch/>
      </xdr:blipFill>
      <xdr:spPr>
        <a:xfrm>
          <a:off x="109256" y="70360315"/>
          <a:ext cx="1785888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104212</xdr:colOff>
      <xdr:row>74</xdr:row>
      <xdr:rowOff>114764</xdr:rowOff>
    </xdr:from>
    <xdr:to>
      <xdr:col>0</xdr:col>
      <xdr:colOff>1998292</xdr:colOff>
      <xdr:row>74</xdr:row>
      <xdr:rowOff>1842764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452D5B91-1A36-42B1-B363-FC935FF3F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01" t="16120" r="5099" b="9519"/>
        <a:stretch/>
      </xdr:blipFill>
      <xdr:spPr>
        <a:xfrm>
          <a:off x="104212" y="121784733"/>
          <a:ext cx="189408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126925</xdr:colOff>
      <xdr:row>22</xdr:row>
      <xdr:rowOff>116446</xdr:rowOff>
    </xdr:from>
    <xdr:to>
      <xdr:col>0</xdr:col>
      <xdr:colOff>1875469</xdr:colOff>
      <xdr:row>22</xdr:row>
      <xdr:rowOff>1844446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00B91BC-A0E2-41A5-8489-96255C9C7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25" y="20821415"/>
          <a:ext cx="1748544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70896</xdr:colOff>
      <xdr:row>67</xdr:row>
      <xdr:rowOff>114765</xdr:rowOff>
    </xdr:from>
    <xdr:to>
      <xdr:col>0</xdr:col>
      <xdr:colOff>2012544</xdr:colOff>
      <xdr:row>67</xdr:row>
      <xdr:rowOff>1842765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AACE9CB9-07E3-485B-8751-E5A735BD90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9" t="16361" r="4927" b="14929"/>
        <a:stretch/>
      </xdr:blipFill>
      <xdr:spPr>
        <a:xfrm>
          <a:off x="70896" y="108449734"/>
          <a:ext cx="1941648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59688</xdr:colOff>
      <xdr:row>65</xdr:row>
      <xdr:rowOff>116963</xdr:rowOff>
    </xdr:from>
    <xdr:to>
      <xdr:col>0</xdr:col>
      <xdr:colOff>2016408</xdr:colOff>
      <xdr:row>65</xdr:row>
      <xdr:rowOff>1844963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F7608AD-802A-4BE3-BD85-D76DB9CBB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88" y="104641932"/>
          <a:ext cx="195672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104515</xdr:colOff>
      <xdr:row>47</xdr:row>
      <xdr:rowOff>127546</xdr:rowOff>
    </xdr:from>
    <xdr:to>
      <xdr:col>0</xdr:col>
      <xdr:colOff>1934179</xdr:colOff>
      <xdr:row>47</xdr:row>
      <xdr:rowOff>1855546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8AFFA06A-6BA5-43EE-B4E0-7119B92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5" y="68457515"/>
          <a:ext cx="1829664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104511</xdr:colOff>
      <xdr:row>72</xdr:row>
      <xdr:rowOff>105755</xdr:rowOff>
    </xdr:from>
    <xdr:to>
      <xdr:col>0</xdr:col>
      <xdr:colOff>1959567</xdr:colOff>
      <xdr:row>72</xdr:row>
      <xdr:rowOff>1833755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F2501DC3-D640-483F-8AA3-0D006B38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1" y="117965724"/>
          <a:ext cx="1855056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126301</xdr:colOff>
      <xdr:row>24</xdr:row>
      <xdr:rowOff>105756</xdr:rowOff>
    </xdr:from>
    <xdr:to>
      <xdr:col>0</xdr:col>
      <xdr:colOff>1879357</xdr:colOff>
      <xdr:row>24</xdr:row>
      <xdr:rowOff>1833756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DB409C5-7660-4256-B275-858E3DBDD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01" y="24620725"/>
          <a:ext cx="1753056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70896</xdr:colOff>
      <xdr:row>57</xdr:row>
      <xdr:rowOff>116961</xdr:rowOff>
    </xdr:from>
    <xdr:to>
      <xdr:col>0</xdr:col>
      <xdr:colOff>2002176</xdr:colOff>
      <xdr:row>57</xdr:row>
      <xdr:rowOff>1844961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6965AC6-CC64-42E1-A888-6D9BEB2E4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96" y="89401930"/>
          <a:ext cx="193128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104513</xdr:colOff>
      <xdr:row>31</xdr:row>
      <xdr:rowOff>116961</xdr:rowOff>
    </xdr:from>
    <xdr:to>
      <xdr:col>0</xdr:col>
      <xdr:colOff>1934177</xdr:colOff>
      <xdr:row>31</xdr:row>
      <xdr:rowOff>1844961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A16A31AC-8981-4723-A1B3-612DDA0EC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3" y="37966930"/>
          <a:ext cx="1829664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39769</xdr:colOff>
      <xdr:row>54</xdr:row>
      <xdr:rowOff>116961</xdr:rowOff>
    </xdr:from>
    <xdr:to>
      <xdr:col>0</xdr:col>
      <xdr:colOff>1920217</xdr:colOff>
      <xdr:row>54</xdr:row>
      <xdr:rowOff>1844961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64155486-4551-430B-9B76-663615DF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9" y="83686930"/>
          <a:ext cx="1880448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126924</xdr:colOff>
      <xdr:row>21</xdr:row>
      <xdr:rowOff>105756</xdr:rowOff>
    </xdr:from>
    <xdr:to>
      <xdr:col>0</xdr:col>
      <xdr:colOff>1880316</xdr:colOff>
      <xdr:row>21</xdr:row>
      <xdr:rowOff>1833756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1AF82A3-9F35-40A2-9D83-0192BDA98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24" y="18905725"/>
          <a:ext cx="1753392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59690</xdr:colOff>
      <xdr:row>66</xdr:row>
      <xdr:rowOff>116961</xdr:rowOff>
    </xdr:from>
    <xdr:to>
      <xdr:col>0</xdr:col>
      <xdr:colOff>2016410</xdr:colOff>
      <xdr:row>66</xdr:row>
      <xdr:rowOff>1844961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73CC88B8-C783-417E-BA81-B5EC36371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" y="106546930"/>
          <a:ext cx="195672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70896</xdr:colOff>
      <xdr:row>68</xdr:row>
      <xdr:rowOff>105756</xdr:rowOff>
    </xdr:from>
    <xdr:to>
      <xdr:col>0</xdr:col>
      <xdr:colOff>1971696</xdr:colOff>
      <xdr:row>68</xdr:row>
      <xdr:rowOff>1833756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83D0B2-F582-4306-90D5-19062AD4E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96" y="110345725"/>
          <a:ext cx="19008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93307</xdr:colOff>
      <xdr:row>80</xdr:row>
      <xdr:rowOff>116962</xdr:rowOff>
    </xdr:from>
    <xdr:to>
      <xdr:col>0</xdr:col>
      <xdr:colOff>1993483</xdr:colOff>
      <xdr:row>80</xdr:row>
      <xdr:rowOff>1844962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FC335386-8D59-4E89-8B19-CC21698690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04" t="9030" r="10368" b="21405"/>
        <a:stretch/>
      </xdr:blipFill>
      <xdr:spPr>
        <a:xfrm>
          <a:off x="93307" y="133216931"/>
          <a:ext cx="1900176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82100</xdr:colOff>
      <xdr:row>101</xdr:row>
      <xdr:rowOff>116962</xdr:rowOff>
    </xdr:from>
    <xdr:to>
      <xdr:col>0</xdr:col>
      <xdr:colOff>2005172</xdr:colOff>
      <xdr:row>101</xdr:row>
      <xdr:rowOff>1844962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521681A-12C3-4AE9-BFB7-07DBFA7B8E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06" t="5668" r="5264" b="24697"/>
        <a:stretch/>
      </xdr:blipFill>
      <xdr:spPr>
        <a:xfrm>
          <a:off x="82100" y="173221931"/>
          <a:ext cx="1923072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104513</xdr:colOff>
      <xdr:row>50</xdr:row>
      <xdr:rowOff>116338</xdr:rowOff>
    </xdr:from>
    <xdr:to>
      <xdr:col>0</xdr:col>
      <xdr:colOff>1907633</xdr:colOff>
      <xdr:row>50</xdr:row>
      <xdr:rowOff>1844338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6D3E23E-825D-4181-8179-F9A5EBB40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3" y="74161307"/>
          <a:ext cx="180312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93307</xdr:colOff>
      <xdr:row>83</xdr:row>
      <xdr:rowOff>116962</xdr:rowOff>
    </xdr:from>
    <xdr:to>
      <xdr:col>0</xdr:col>
      <xdr:colOff>1973755</xdr:colOff>
      <xdr:row>83</xdr:row>
      <xdr:rowOff>1844962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A3C2B002-2939-4545-B90B-1DE0AC9E0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66" t="20281" r="18241" b="6659"/>
        <a:stretch/>
      </xdr:blipFill>
      <xdr:spPr>
        <a:xfrm>
          <a:off x="93307" y="138931931"/>
          <a:ext cx="1880448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93308</xdr:colOff>
      <xdr:row>82</xdr:row>
      <xdr:rowOff>116961</xdr:rowOff>
    </xdr:from>
    <xdr:to>
      <xdr:col>0</xdr:col>
      <xdr:colOff>1973756</xdr:colOff>
      <xdr:row>82</xdr:row>
      <xdr:rowOff>1844961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2A76036A-A666-4C42-9731-45A6AFD5A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8824"/>
        <a:stretch/>
      </xdr:blipFill>
      <xdr:spPr>
        <a:xfrm>
          <a:off x="93308" y="137026930"/>
          <a:ext cx="1880448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126926</xdr:colOff>
      <xdr:row>17</xdr:row>
      <xdr:rowOff>116962</xdr:rowOff>
    </xdr:from>
    <xdr:to>
      <xdr:col>0</xdr:col>
      <xdr:colOff>1932302</xdr:colOff>
      <xdr:row>17</xdr:row>
      <xdr:rowOff>1844962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5E0AEFA-27E1-4CA1-8A11-023C05464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26" y="11296931"/>
          <a:ext cx="1805376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70895</xdr:colOff>
      <xdr:row>62</xdr:row>
      <xdr:rowOff>116961</xdr:rowOff>
    </xdr:from>
    <xdr:to>
      <xdr:col>0</xdr:col>
      <xdr:colOff>2002175</xdr:colOff>
      <xdr:row>62</xdr:row>
      <xdr:rowOff>1844961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F658D2C6-805C-44E2-BE75-B75DA1408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95" y="98926930"/>
          <a:ext cx="193128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70896</xdr:colOff>
      <xdr:row>55</xdr:row>
      <xdr:rowOff>116961</xdr:rowOff>
    </xdr:from>
    <xdr:to>
      <xdr:col>0</xdr:col>
      <xdr:colOff>1976784</xdr:colOff>
      <xdr:row>55</xdr:row>
      <xdr:rowOff>1844961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DF64401-7985-4960-964B-7AC6A3292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96" y="85591930"/>
          <a:ext cx="1905888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94553</xdr:colOff>
      <xdr:row>35</xdr:row>
      <xdr:rowOff>116961</xdr:rowOff>
    </xdr:from>
    <xdr:to>
      <xdr:col>0</xdr:col>
      <xdr:colOff>1924217</xdr:colOff>
      <xdr:row>35</xdr:row>
      <xdr:rowOff>1844961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7DB2EF54-EC30-4895-9848-2C82BB180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3" y="45586930"/>
          <a:ext cx="1829664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153929</xdr:colOff>
      <xdr:row>78</xdr:row>
      <xdr:rowOff>97998</xdr:rowOff>
    </xdr:from>
    <xdr:to>
      <xdr:col>0</xdr:col>
      <xdr:colOff>1778969</xdr:colOff>
      <xdr:row>78</xdr:row>
      <xdr:rowOff>1825998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7CE042DA-0A50-4C58-B306-3893C57DF6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/>
        <a:srcRect t="9707" b="10522"/>
        <a:stretch/>
      </xdr:blipFill>
      <xdr:spPr>
        <a:xfrm>
          <a:off x="153929" y="129387967"/>
          <a:ext cx="162504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2434962</xdr:colOff>
      <xdr:row>22</xdr:row>
      <xdr:rowOff>1460235</xdr:rowOff>
    </xdr:from>
    <xdr:to>
      <xdr:col>1</xdr:col>
      <xdr:colOff>1715410</xdr:colOff>
      <xdr:row>23</xdr:row>
      <xdr:rowOff>1283235</xdr:rowOff>
    </xdr:to>
    <xdr:sp macro="" textlink="">
      <xdr:nvSpPr>
        <xdr:cNvPr id="160" name="AutoShape 1">
          <a:extLst>
            <a:ext uri="{FF2B5EF4-FFF2-40B4-BE49-F238E27FC236}">
              <a16:creationId xmlns:a16="http://schemas.microsoft.com/office/drawing/2014/main" id="{63378F93-5F89-4F50-801B-0077DE92690A}"/>
            </a:ext>
          </a:extLst>
        </xdr:cNvPr>
        <xdr:cNvSpPr>
          <a:spLocks noChangeAspect="1" noChangeArrowheads="1"/>
        </xdr:cNvSpPr>
      </xdr:nvSpPr>
      <xdr:spPr bwMode="auto">
        <a:xfrm>
          <a:off x="2434962" y="22165204"/>
          <a:ext cx="1733136" cy="17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2434962</xdr:colOff>
      <xdr:row>22</xdr:row>
      <xdr:rowOff>1460235</xdr:rowOff>
    </xdr:from>
    <xdr:to>
      <xdr:col>1</xdr:col>
      <xdr:colOff>1715410</xdr:colOff>
      <xdr:row>23</xdr:row>
      <xdr:rowOff>1283235</xdr:rowOff>
    </xdr:to>
    <xdr:sp macro="" textlink="">
      <xdr:nvSpPr>
        <xdr:cNvPr id="161" name="AutoShape 2">
          <a:extLst>
            <a:ext uri="{FF2B5EF4-FFF2-40B4-BE49-F238E27FC236}">
              <a16:creationId xmlns:a16="http://schemas.microsoft.com/office/drawing/2014/main" id="{D0DEB7F1-265C-4A06-B3B8-FF83D60FD905}"/>
            </a:ext>
          </a:extLst>
        </xdr:cNvPr>
        <xdr:cNvSpPr>
          <a:spLocks noChangeAspect="1" noChangeArrowheads="1"/>
        </xdr:cNvSpPr>
      </xdr:nvSpPr>
      <xdr:spPr bwMode="auto">
        <a:xfrm>
          <a:off x="2434962" y="22165204"/>
          <a:ext cx="1733136" cy="17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132027</xdr:colOff>
      <xdr:row>23</xdr:row>
      <xdr:rowOff>102392</xdr:rowOff>
    </xdr:from>
    <xdr:to>
      <xdr:col>0</xdr:col>
      <xdr:colOff>1866699</xdr:colOff>
      <xdr:row>23</xdr:row>
      <xdr:rowOff>1830392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3BA11105-8616-4DA1-B780-BB25F65B7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27" y="22712361"/>
          <a:ext cx="1734672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85461</xdr:colOff>
      <xdr:row>88</xdr:row>
      <xdr:rowOff>109478</xdr:rowOff>
    </xdr:from>
    <xdr:to>
      <xdr:col>0</xdr:col>
      <xdr:colOff>2036325</xdr:colOff>
      <xdr:row>88</xdr:row>
      <xdr:rowOff>1837478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24751DC8-A83A-4CD8-9726-ECDFADB3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61" y="148449447"/>
          <a:ext cx="1950864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143926</xdr:colOff>
      <xdr:row>97</xdr:row>
      <xdr:rowOff>138086</xdr:rowOff>
    </xdr:from>
    <xdr:to>
      <xdr:col>0</xdr:col>
      <xdr:colOff>1858054</xdr:colOff>
      <xdr:row>97</xdr:row>
      <xdr:rowOff>1866086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72973DCC-248F-4DCA-9499-4BD8A8D91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26" y="165623055"/>
          <a:ext cx="1714128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143927</xdr:colOff>
      <xdr:row>105</xdr:row>
      <xdr:rowOff>103325</xdr:rowOff>
    </xdr:from>
    <xdr:to>
      <xdr:col>0</xdr:col>
      <xdr:colOff>1871927</xdr:colOff>
      <xdr:row>105</xdr:row>
      <xdr:rowOff>1831325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738AFF12-4706-43BF-9263-22D1A1980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27" y="180828294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153917</xdr:colOff>
      <xdr:row>102</xdr:row>
      <xdr:rowOff>118104</xdr:rowOff>
    </xdr:from>
    <xdr:to>
      <xdr:col>0</xdr:col>
      <xdr:colOff>1881917</xdr:colOff>
      <xdr:row>102</xdr:row>
      <xdr:rowOff>1846104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F8EA3CC-42A4-481A-BEE0-5B6EF9ABE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17" y="175128073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143927</xdr:colOff>
      <xdr:row>98</xdr:row>
      <xdr:rowOff>116188</xdr:rowOff>
    </xdr:from>
    <xdr:to>
      <xdr:col>0</xdr:col>
      <xdr:colOff>1871927</xdr:colOff>
      <xdr:row>98</xdr:row>
      <xdr:rowOff>1844188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15908E5C-3C89-4160-93C6-AA955A04B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27" y="167506157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89185</xdr:colOff>
      <xdr:row>56</xdr:row>
      <xdr:rowOff>83344</xdr:rowOff>
    </xdr:from>
    <xdr:to>
      <xdr:col>0</xdr:col>
      <xdr:colOff>1832641</xdr:colOff>
      <xdr:row>56</xdr:row>
      <xdr:rowOff>1811344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A9384044-CC2A-4C9C-946E-0EA07AE78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85" y="87463313"/>
          <a:ext cx="1743456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47214</xdr:colOff>
      <xdr:row>69</xdr:row>
      <xdr:rowOff>110714</xdr:rowOff>
    </xdr:from>
    <xdr:to>
      <xdr:col>0</xdr:col>
      <xdr:colOff>1788894</xdr:colOff>
      <xdr:row>69</xdr:row>
      <xdr:rowOff>1838714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6FE1DEF1-D0CA-450A-A40D-BFEEC4D62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14" y="112255683"/>
          <a:ext cx="174168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122030</xdr:colOff>
      <xdr:row>64</xdr:row>
      <xdr:rowOff>94291</xdr:rowOff>
    </xdr:from>
    <xdr:to>
      <xdr:col>0</xdr:col>
      <xdr:colOff>1850030</xdr:colOff>
      <xdr:row>64</xdr:row>
      <xdr:rowOff>1822291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0DC7704D-9CC9-4C11-9EA5-22AD2BB8A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30" y="102714260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165823</xdr:colOff>
      <xdr:row>77</xdr:row>
      <xdr:rowOff>83344</xdr:rowOff>
    </xdr:from>
    <xdr:to>
      <xdr:col>0</xdr:col>
      <xdr:colOff>1892623</xdr:colOff>
      <xdr:row>77</xdr:row>
      <xdr:rowOff>1811344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B8DFF5A-7668-4F38-AD8C-E81830B14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23" y="127468313"/>
          <a:ext cx="17268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100497</xdr:colOff>
      <xdr:row>40</xdr:row>
      <xdr:rowOff>116555</xdr:rowOff>
    </xdr:from>
    <xdr:to>
      <xdr:col>0</xdr:col>
      <xdr:colOff>1908033</xdr:colOff>
      <xdr:row>40</xdr:row>
      <xdr:rowOff>1844555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0CF432D9-EDF8-4BA1-9755-433FA57CB1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400"/>
        <a:stretch/>
      </xdr:blipFill>
      <xdr:spPr>
        <a:xfrm>
          <a:off x="100497" y="55111524"/>
          <a:ext cx="1807536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111813</xdr:colOff>
      <xdr:row>30</xdr:row>
      <xdr:rowOff>116190</xdr:rowOff>
    </xdr:from>
    <xdr:to>
      <xdr:col>0</xdr:col>
      <xdr:colOff>1914117</xdr:colOff>
      <xdr:row>30</xdr:row>
      <xdr:rowOff>1844190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85833C87-FBA2-439D-BE39-88B961EBCE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099" b="8053"/>
        <a:stretch/>
      </xdr:blipFill>
      <xdr:spPr>
        <a:xfrm>
          <a:off x="111813" y="36061159"/>
          <a:ext cx="1802304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115093</xdr:colOff>
      <xdr:row>27</xdr:row>
      <xdr:rowOff>127136</xdr:rowOff>
    </xdr:from>
    <xdr:to>
      <xdr:col>0</xdr:col>
      <xdr:colOff>1928965</xdr:colOff>
      <xdr:row>27</xdr:row>
      <xdr:rowOff>1855136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CF6CB83C-278F-40F5-98F0-4FF29470A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93" y="30357105"/>
          <a:ext cx="1813872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165823</xdr:colOff>
      <xdr:row>81</xdr:row>
      <xdr:rowOff>127137</xdr:rowOff>
    </xdr:from>
    <xdr:to>
      <xdr:col>0</xdr:col>
      <xdr:colOff>1893823</xdr:colOff>
      <xdr:row>81</xdr:row>
      <xdr:rowOff>1855137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7D4B8888-E0A3-44C9-BC3D-36051805B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23" y="135132106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89187</xdr:colOff>
      <xdr:row>19</xdr:row>
      <xdr:rowOff>105242</xdr:rowOff>
    </xdr:from>
    <xdr:to>
      <xdr:col>0</xdr:col>
      <xdr:colOff>1837443</xdr:colOff>
      <xdr:row>19</xdr:row>
      <xdr:rowOff>1833242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47D12A5E-85D7-4F16-A9FF-C26BD1B49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87" y="15095211"/>
          <a:ext cx="1748256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120115</xdr:colOff>
      <xdr:row>58</xdr:row>
      <xdr:rowOff>105240</xdr:rowOff>
    </xdr:from>
    <xdr:to>
      <xdr:col>0</xdr:col>
      <xdr:colOff>1848115</xdr:colOff>
      <xdr:row>58</xdr:row>
      <xdr:rowOff>1833240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82DA2E17-F9B1-4125-868E-FAA914D3D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15" y="91295209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100133</xdr:colOff>
      <xdr:row>84</xdr:row>
      <xdr:rowOff>116188</xdr:rowOff>
    </xdr:from>
    <xdr:to>
      <xdr:col>0</xdr:col>
      <xdr:colOff>1829669</xdr:colOff>
      <xdr:row>84</xdr:row>
      <xdr:rowOff>1844188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6BA486B0-411B-4FD0-B417-4F9E5998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33" y="140836157"/>
          <a:ext cx="1729536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142967</xdr:colOff>
      <xdr:row>60</xdr:row>
      <xdr:rowOff>136168</xdr:rowOff>
    </xdr:from>
    <xdr:to>
      <xdr:col>0</xdr:col>
      <xdr:colOff>1870967</xdr:colOff>
      <xdr:row>60</xdr:row>
      <xdr:rowOff>1864168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345D6-41E6-4C3D-976B-7DCBB9336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967" y="95136137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131062</xdr:colOff>
      <xdr:row>61</xdr:row>
      <xdr:rowOff>115231</xdr:rowOff>
    </xdr:from>
    <xdr:to>
      <xdr:col>0</xdr:col>
      <xdr:colOff>1859062</xdr:colOff>
      <xdr:row>61</xdr:row>
      <xdr:rowOff>1843231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D539C6FE-B482-48BA-B101-44B3F1219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2" y="97020200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122031</xdr:colOff>
      <xdr:row>86</xdr:row>
      <xdr:rowOff>116189</xdr:rowOff>
    </xdr:from>
    <xdr:to>
      <xdr:col>0</xdr:col>
      <xdr:colOff>1850031</xdr:colOff>
      <xdr:row>86</xdr:row>
      <xdr:rowOff>1844189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826466C5-248A-4917-B74D-D8A82CED1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31" y="144646158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187720</xdr:colOff>
      <xdr:row>71</xdr:row>
      <xdr:rowOff>127137</xdr:rowOff>
    </xdr:from>
    <xdr:to>
      <xdr:col>0</xdr:col>
      <xdr:colOff>1915720</xdr:colOff>
      <xdr:row>71</xdr:row>
      <xdr:rowOff>1855137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36CAD621-4978-4B40-8557-B1F44C160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20" y="116082106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100863</xdr:colOff>
      <xdr:row>44</xdr:row>
      <xdr:rowOff>115823</xdr:rowOff>
    </xdr:from>
    <xdr:to>
      <xdr:col>0</xdr:col>
      <xdr:colOff>1890879</xdr:colOff>
      <xdr:row>44</xdr:row>
      <xdr:rowOff>1843823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F72DD6D6-90D7-40C3-A011-80C5A93C76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27"/>
        <a:stretch/>
      </xdr:blipFill>
      <xdr:spPr>
        <a:xfrm>
          <a:off x="100863" y="62730792"/>
          <a:ext cx="1790016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128321</xdr:colOff>
      <xdr:row>87</xdr:row>
      <xdr:rowOff>119062</xdr:rowOff>
    </xdr:from>
    <xdr:to>
      <xdr:col>0</xdr:col>
      <xdr:colOff>1856321</xdr:colOff>
      <xdr:row>87</xdr:row>
      <xdr:rowOff>1847062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AAD14C79-CB0A-4D18-9AD6-894364533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21" y="146554031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92606</xdr:colOff>
      <xdr:row>93</xdr:row>
      <xdr:rowOff>119062</xdr:rowOff>
    </xdr:from>
    <xdr:to>
      <xdr:col>0</xdr:col>
      <xdr:colOff>1946846</xdr:colOff>
      <xdr:row>93</xdr:row>
      <xdr:rowOff>1847062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6F4D1C24-615A-4962-A5A6-7695F791DB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520"/>
        <a:stretch/>
      </xdr:blipFill>
      <xdr:spPr>
        <a:xfrm>
          <a:off x="92606" y="157984031"/>
          <a:ext cx="185424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140227</xdr:colOff>
      <xdr:row>99</xdr:row>
      <xdr:rowOff>107156</xdr:rowOff>
    </xdr:from>
    <xdr:to>
      <xdr:col>0</xdr:col>
      <xdr:colOff>1868227</xdr:colOff>
      <xdr:row>99</xdr:row>
      <xdr:rowOff>1835156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8FF03561-270E-49A3-AC77-6B687D858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27" y="169402125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140229</xdr:colOff>
      <xdr:row>106</xdr:row>
      <xdr:rowOff>107156</xdr:rowOff>
    </xdr:from>
    <xdr:to>
      <xdr:col>0</xdr:col>
      <xdr:colOff>1868229</xdr:colOff>
      <xdr:row>106</xdr:row>
      <xdr:rowOff>1835156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A5232F18-AA33-40D8-BF32-345452237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29" y="182737125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128321</xdr:colOff>
      <xdr:row>59</xdr:row>
      <xdr:rowOff>119062</xdr:rowOff>
    </xdr:from>
    <xdr:to>
      <xdr:col>0</xdr:col>
      <xdr:colOff>1856321</xdr:colOff>
      <xdr:row>59</xdr:row>
      <xdr:rowOff>1847062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8232478-83B3-42BE-B967-E40C47005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21" y="93214031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13</xdr:row>
      <xdr:rowOff>107155</xdr:rowOff>
    </xdr:from>
    <xdr:to>
      <xdr:col>0</xdr:col>
      <xdr:colOff>1844417</xdr:colOff>
      <xdr:row>13</xdr:row>
      <xdr:rowOff>1835155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C639CBCD-4F6E-43A2-A793-C414B78C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3667124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116415</xdr:colOff>
      <xdr:row>85</xdr:row>
      <xdr:rowOff>119062</xdr:rowOff>
    </xdr:from>
    <xdr:to>
      <xdr:col>0</xdr:col>
      <xdr:colOff>1845615</xdr:colOff>
      <xdr:row>85</xdr:row>
      <xdr:rowOff>1847062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EF2E4E8F-E7FC-46E4-B08C-EE023AA1D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5" y="142744031"/>
          <a:ext cx="17292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116415</xdr:colOff>
      <xdr:row>91</xdr:row>
      <xdr:rowOff>119061</xdr:rowOff>
    </xdr:from>
    <xdr:to>
      <xdr:col>0</xdr:col>
      <xdr:colOff>1844415</xdr:colOff>
      <xdr:row>91</xdr:row>
      <xdr:rowOff>1847061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7EF9FDE1-A2E4-4256-9B00-2185332DD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5" y="154174030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146846</xdr:colOff>
      <xdr:row>103</xdr:row>
      <xdr:rowOff>115095</xdr:rowOff>
    </xdr:from>
    <xdr:to>
      <xdr:col>0</xdr:col>
      <xdr:colOff>1874846</xdr:colOff>
      <xdr:row>103</xdr:row>
      <xdr:rowOff>1843095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2F34318-3DAD-443A-A71F-D227DEC51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46" y="177030064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93927</xdr:colOff>
      <xdr:row>104</xdr:row>
      <xdr:rowOff>115092</xdr:rowOff>
    </xdr:from>
    <xdr:to>
      <xdr:col>0</xdr:col>
      <xdr:colOff>2137479</xdr:colOff>
      <xdr:row>104</xdr:row>
      <xdr:rowOff>1843092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C26EFEDD-7051-4E7B-945F-055600C47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27" y="178935061"/>
          <a:ext cx="2043552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93925</xdr:colOff>
      <xdr:row>41</xdr:row>
      <xdr:rowOff>125676</xdr:rowOff>
    </xdr:from>
    <xdr:to>
      <xdr:col>0</xdr:col>
      <xdr:colOff>1937125</xdr:colOff>
      <xdr:row>41</xdr:row>
      <xdr:rowOff>1853676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CF2718CE-9983-4DE0-B252-5D23B5F0E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31"/>
        <a:stretch/>
      </xdr:blipFill>
      <xdr:spPr>
        <a:xfrm>
          <a:off x="93925" y="57025645"/>
          <a:ext cx="1843200" cy="1728000"/>
        </a:xfrm>
        <a:prstGeom prst="rect">
          <a:avLst/>
        </a:prstGeom>
      </xdr:spPr>
    </xdr:pic>
    <xdr:clientData/>
  </xdr:twoCellAnchor>
  <xdr:oneCellAnchor>
    <xdr:from>
      <xdr:col>0</xdr:col>
      <xdr:colOff>1214438</xdr:colOff>
      <xdr:row>0</xdr:row>
      <xdr:rowOff>71437</xdr:rowOff>
    </xdr:from>
    <xdr:ext cx="2500312" cy="1728000"/>
    <xdr:pic>
      <xdr:nvPicPr>
        <xdr:cNvPr id="196" name="image7.png">
          <a:extLst>
            <a:ext uri="{FF2B5EF4-FFF2-40B4-BE49-F238E27FC236}">
              <a16:creationId xmlns:a16="http://schemas.microsoft.com/office/drawing/2014/main" id="{99D13274-2E7F-498A-BA6B-DBF99914B25B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214438" y="71437"/>
          <a:ext cx="2500312" cy="1728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85725</xdr:colOff>
      <xdr:row>114</xdr:row>
      <xdr:rowOff>95250</xdr:rowOff>
    </xdr:from>
    <xdr:to>
      <xdr:col>0</xdr:col>
      <xdr:colOff>1813725</xdr:colOff>
      <xdr:row>114</xdr:row>
      <xdr:rowOff>1823250</xdr:rowOff>
    </xdr:to>
    <xdr:pic>
      <xdr:nvPicPr>
        <xdr:cNvPr id="40" name="Picture 829">
          <a:extLst>
            <a:ext uri="{FF2B5EF4-FFF2-40B4-BE49-F238E27FC236}">
              <a16:creationId xmlns:a16="http://schemas.microsoft.com/office/drawing/2014/main" id="{B4FC9ABD-1530-4894-83C3-097910576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lum bright="10000"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7965219"/>
          <a:ext cx="1728000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102870</xdr:colOff>
      <xdr:row>107</xdr:row>
      <xdr:rowOff>114300</xdr:rowOff>
    </xdr:from>
    <xdr:to>
      <xdr:col>1</xdr:col>
      <xdr:colOff>45286</xdr:colOff>
      <xdr:row>107</xdr:row>
      <xdr:rowOff>1842300</xdr:rowOff>
    </xdr:to>
    <xdr:pic>
      <xdr:nvPicPr>
        <xdr:cNvPr id="41" name="Picture 58" descr="D:\work-Orchid\Order-offer\รูปทำเสนอ\O-2.jpg">
          <a:extLst>
            <a:ext uri="{FF2B5EF4-FFF2-40B4-BE49-F238E27FC236}">
              <a16:creationId xmlns:a16="http://schemas.microsoft.com/office/drawing/2014/main" id="{8467EFCE-0B61-4E69-83EA-EA74993E1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" y="184649269"/>
          <a:ext cx="2395104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127628</xdr:colOff>
      <xdr:row>108</xdr:row>
      <xdr:rowOff>59055</xdr:rowOff>
    </xdr:from>
    <xdr:to>
      <xdr:col>0</xdr:col>
      <xdr:colOff>2448092</xdr:colOff>
      <xdr:row>108</xdr:row>
      <xdr:rowOff>1787055</xdr:rowOff>
    </xdr:to>
    <xdr:pic>
      <xdr:nvPicPr>
        <xdr:cNvPr id="42" name="Picture 62" descr="D:\work-Orchid\Order-offer\รูปทำเสนอ\O-4.jpg">
          <a:extLst>
            <a:ext uri="{FF2B5EF4-FFF2-40B4-BE49-F238E27FC236}">
              <a16:creationId xmlns:a16="http://schemas.microsoft.com/office/drawing/2014/main" id="{3B23E748-4E15-4AA2-A670-6D685237C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28" y="186499024"/>
          <a:ext cx="2320464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110482</xdr:colOff>
      <xdr:row>109</xdr:row>
      <xdr:rowOff>123825</xdr:rowOff>
    </xdr:from>
    <xdr:to>
      <xdr:col>1</xdr:col>
      <xdr:colOff>63506</xdr:colOff>
      <xdr:row>109</xdr:row>
      <xdr:rowOff>1851825</xdr:rowOff>
    </xdr:to>
    <xdr:pic>
      <xdr:nvPicPr>
        <xdr:cNvPr id="43" name="Picture 75" descr="D:\work-Orchid\Order-offer\รูปทำเสนอ\O-10.jpg">
          <a:extLst>
            <a:ext uri="{FF2B5EF4-FFF2-40B4-BE49-F238E27FC236}">
              <a16:creationId xmlns:a16="http://schemas.microsoft.com/office/drawing/2014/main" id="{41741DFE-173D-41BD-BCC9-54372075E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2" y="188468794"/>
          <a:ext cx="2405712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110</xdr:row>
      <xdr:rowOff>114300</xdr:rowOff>
    </xdr:from>
    <xdr:to>
      <xdr:col>0</xdr:col>
      <xdr:colOff>2331612</xdr:colOff>
      <xdr:row>110</xdr:row>
      <xdr:rowOff>1842300</xdr:rowOff>
    </xdr:to>
    <xdr:pic>
      <xdr:nvPicPr>
        <xdr:cNvPr id="44" name="Picture 93" descr="D:\work-Orchid\Order-offer\รูปทำเสนอ\O-17.jpg">
          <a:extLst>
            <a:ext uri="{FF2B5EF4-FFF2-40B4-BE49-F238E27FC236}">
              <a16:creationId xmlns:a16="http://schemas.microsoft.com/office/drawing/2014/main" id="{7E27F1CE-4F6C-4B68-B915-596672677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190364269"/>
          <a:ext cx="2095392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262883</xdr:colOff>
      <xdr:row>111</xdr:row>
      <xdr:rowOff>123825</xdr:rowOff>
    </xdr:from>
    <xdr:to>
      <xdr:col>0</xdr:col>
      <xdr:colOff>2276627</xdr:colOff>
      <xdr:row>111</xdr:row>
      <xdr:rowOff>1851825</xdr:rowOff>
    </xdr:to>
    <xdr:pic>
      <xdr:nvPicPr>
        <xdr:cNvPr id="45" name="Picture 96" descr="D:\work-Orchid\Order-offer\รูปทำเสนอ\O-18.jpg">
          <a:extLst>
            <a:ext uri="{FF2B5EF4-FFF2-40B4-BE49-F238E27FC236}">
              <a16:creationId xmlns:a16="http://schemas.microsoft.com/office/drawing/2014/main" id="{8CED75F2-4944-4755-8C4C-6D43EC1B8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83" y="192278794"/>
          <a:ext cx="2013744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163830</xdr:colOff>
      <xdr:row>112</xdr:row>
      <xdr:rowOff>133350</xdr:rowOff>
    </xdr:from>
    <xdr:to>
      <xdr:col>1</xdr:col>
      <xdr:colOff>99910</xdr:colOff>
      <xdr:row>112</xdr:row>
      <xdr:rowOff>1861350</xdr:rowOff>
    </xdr:to>
    <xdr:pic>
      <xdr:nvPicPr>
        <xdr:cNvPr id="46" name="Picture 105" descr="D:\work-Orchid\Order-offer\รูปทำเสนอ\O-19.jpg">
          <a:extLst>
            <a:ext uri="{FF2B5EF4-FFF2-40B4-BE49-F238E27FC236}">
              <a16:creationId xmlns:a16="http://schemas.microsoft.com/office/drawing/2014/main" id="{2F8A1495-E05E-4FBC-AC67-1C8ED3EF8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" y="194193319"/>
          <a:ext cx="2388768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213353</xdr:colOff>
      <xdr:row>113</xdr:row>
      <xdr:rowOff>104775</xdr:rowOff>
    </xdr:from>
    <xdr:to>
      <xdr:col>0</xdr:col>
      <xdr:colOff>2323865</xdr:colOff>
      <xdr:row>113</xdr:row>
      <xdr:rowOff>1832775</xdr:rowOff>
    </xdr:to>
    <xdr:pic>
      <xdr:nvPicPr>
        <xdr:cNvPr id="47" name="Picture 111" descr="D:\work-Orchid\Order-offer\รูปทำเสนอ\O-23.jpg">
          <a:extLst>
            <a:ext uri="{FF2B5EF4-FFF2-40B4-BE49-F238E27FC236}">
              <a16:creationId xmlns:a16="http://schemas.microsoft.com/office/drawing/2014/main" id="{037EE3C2-3C55-4F1F-9677-9CFB447E2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53" y="196069744"/>
          <a:ext cx="2110512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205733</xdr:colOff>
      <xdr:row>115</xdr:row>
      <xdr:rowOff>114300</xdr:rowOff>
    </xdr:from>
    <xdr:to>
      <xdr:col>0</xdr:col>
      <xdr:colOff>2316245</xdr:colOff>
      <xdr:row>115</xdr:row>
      <xdr:rowOff>1842300</xdr:rowOff>
    </xdr:to>
    <xdr:pic>
      <xdr:nvPicPr>
        <xdr:cNvPr id="48" name="Picture 53" descr="D:\work-Orchid\Order-offer\รูปทำเสนอ\O-30.jpg">
          <a:extLst>
            <a:ext uri="{FF2B5EF4-FFF2-40B4-BE49-F238E27FC236}">
              <a16:creationId xmlns:a16="http://schemas.microsoft.com/office/drawing/2014/main" id="{6739AB21-5543-47A6-8DC8-F4ACBF04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33" y="199889269"/>
          <a:ext cx="2110512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373380</xdr:colOff>
      <xdr:row>116</xdr:row>
      <xdr:rowOff>133350</xdr:rowOff>
    </xdr:from>
    <xdr:to>
      <xdr:col>0</xdr:col>
      <xdr:colOff>2184996</xdr:colOff>
      <xdr:row>116</xdr:row>
      <xdr:rowOff>1861350</xdr:rowOff>
    </xdr:to>
    <xdr:pic>
      <xdr:nvPicPr>
        <xdr:cNvPr id="49" name="Picture 55" descr="D:\work-Orchid\Order-offer\รูปทำเสนอ\O-34.JPG">
          <a:extLst>
            <a:ext uri="{FF2B5EF4-FFF2-40B4-BE49-F238E27FC236}">
              <a16:creationId xmlns:a16="http://schemas.microsoft.com/office/drawing/2014/main" id="{5D372DCB-93E6-4683-B62A-320AD0671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01813319"/>
          <a:ext cx="1811616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117</xdr:row>
      <xdr:rowOff>133350</xdr:rowOff>
    </xdr:from>
    <xdr:to>
      <xdr:col>1</xdr:col>
      <xdr:colOff>130882</xdr:colOff>
      <xdr:row>117</xdr:row>
      <xdr:rowOff>1861350</xdr:rowOff>
    </xdr:to>
    <xdr:pic>
      <xdr:nvPicPr>
        <xdr:cNvPr id="50" name="Picture 63" descr="D:\work-Orchid\Order-offer\รูปทำเสนอ\O-41.jpg">
          <a:extLst>
            <a:ext uri="{FF2B5EF4-FFF2-40B4-BE49-F238E27FC236}">
              <a16:creationId xmlns:a16="http://schemas.microsoft.com/office/drawing/2014/main" id="{F1E5BE22-6124-465F-B4F2-78CA61AF2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3718319"/>
          <a:ext cx="2488320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300982</xdr:colOff>
      <xdr:row>118</xdr:row>
      <xdr:rowOff>108585</xdr:rowOff>
    </xdr:from>
    <xdr:to>
      <xdr:col>0</xdr:col>
      <xdr:colOff>2124838</xdr:colOff>
      <xdr:row>118</xdr:row>
      <xdr:rowOff>1836585</xdr:rowOff>
    </xdr:to>
    <xdr:pic>
      <xdr:nvPicPr>
        <xdr:cNvPr id="51" name="Picture 76" descr="D:\work-Orchid\Order-offer\รูปทำเสนอ\O-50.jpg">
          <a:extLst>
            <a:ext uri="{FF2B5EF4-FFF2-40B4-BE49-F238E27FC236}">
              <a16:creationId xmlns:a16="http://schemas.microsoft.com/office/drawing/2014/main" id="{7A110031-18B6-4060-AAFA-88A2C176B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82" y="205598554"/>
          <a:ext cx="1823856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390517</xdr:colOff>
      <xdr:row>119</xdr:row>
      <xdr:rowOff>114300</xdr:rowOff>
    </xdr:from>
    <xdr:to>
      <xdr:col>0</xdr:col>
      <xdr:colOff>2225701</xdr:colOff>
      <xdr:row>119</xdr:row>
      <xdr:rowOff>1842300</xdr:rowOff>
    </xdr:to>
    <xdr:pic>
      <xdr:nvPicPr>
        <xdr:cNvPr id="52" name="Picture 82" descr="D:\work-Orchid\Order-offer\รูปทำเสนอ\O-54.jpg">
          <a:extLst>
            <a:ext uri="{FF2B5EF4-FFF2-40B4-BE49-F238E27FC236}">
              <a16:creationId xmlns:a16="http://schemas.microsoft.com/office/drawing/2014/main" id="{A1D5DB1C-8EC1-4EB1-9ECB-26C7070A7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17" y="207509269"/>
          <a:ext cx="1835184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400043</xdr:colOff>
      <xdr:row>120</xdr:row>
      <xdr:rowOff>123825</xdr:rowOff>
    </xdr:from>
    <xdr:to>
      <xdr:col>0</xdr:col>
      <xdr:colOff>2263067</xdr:colOff>
      <xdr:row>120</xdr:row>
      <xdr:rowOff>1851825</xdr:rowOff>
    </xdr:to>
    <xdr:pic>
      <xdr:nvPicPr>
        <xdr:cNvPr id="53" name="Picture 84" descr="D:\work-Orchid\Order-offer\รูปทำเสนอ\O-56.jpg">
          <a:extLst>
            <a:ext uri="{FF2B5EF4-FFF2-40B4-BE49-F238E27FC236}">
              <a16:creationId xmlns:a16="http://schemas.microsoft.com/office/drawing/2014/main" id="{5A3AFB12-B2A7-46DF-BD81-D5C2493D0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43" y="209423794"/>
          <a:ext cx="1863024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121</xdr:row>
      <xdr:rowOff>114300</xdr:rowOff>
    </xdr:from>
    <xdr:to>
      <xdr:col>0</xdr:col>
      <xdr:colOff>2192934</xdr:colOff>
      <xdr:row>121</xdr:row>
      <xdr:rowOff>1842300</xdr:rowOff>
    </xdr:to>
    <xdr:pic>
      <xdr:nvPicPr>
        <xdr:cNvPr id="54" name="Picture 86" descr="D:\work-Orchid\Order-offer\รูปทำเสนอ\O-57.jpg">
          <a:extLst>
            <a:ext uri="{FF2B5EF4-FFF2-40B4-BE49-F238E27FC236}">
              <a16:creationId xmlns:a16="http://schemas.microsoft.com/office/drawing/2014/main" id="{F494879D-AA2C-4CB3-B6AA-63F5E0B51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11319269"/>
          <a:ext cx="1754784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419092</xdr:colOff>
      <xdr:row>122</xdr:row>
      <xdr:rowOff>95250</xdr:rowOff>
    </xdr:from>
    <xdr:to>
      <xdr:col>0</xdr:col>
      <xdr:colOff>2173060</xdr:colOff>
      <xdr:row>122</xdr:row>
      <xdr:rowOff>1823250</xdr:rowOff>
    </xdr:to>
    <xdr:pic>
      <xdr:nvPicPr>
        <xdr:cNvPr id="55" name="Picture 87" descr="D:\work-Orchid\Order-offer\รูปทำเสนอ\O-58.jpg">
          <a:extLst>
            <a:ext uri="{FF2B5EF4-FFF2-40B4-BE49-F238E27FC236}">
              <a16:creationId xmlns:a16="http://schemas.microsoft.com/office/drawing/2014/main" id="{9DAA9206-4BC1-48A8-8AE8-0B3ADE0A4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2" y="213205219"/>
          <a:ext cx="1753968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123</xdr:row>
      <xdr:rowOff>104775</xdr:rowOff>
    </xdr:from>
    <xdr:to>
      <xdr:col>0</xdr:col>
      <xdr:colOff>2409357</xdr:colOff>
      <xdr:row>123</xdr:row>
      <xdr:rowOff>1832775</xdr:rowOff>
    </xdr:to>
    <xdr:pic>
      <xdr:nvPicPr>
        <xdr:cNvPr id="56" name="Picture 96" descr="D:\work-Orchid\Order-offer\รูปทำเสนอ\O-66.jpg">
          <a:extLst>
            <a:ext uri="{FF2B5EF4-FFF2-40B4-BE49-F238E27FC236}">
              <a16:creationId xmlns:a16="http://schemas.microsoft.com/office/drawing/2014/main" id="{5092ACBE-D33C-49A8-BECC-6663A7EAB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5119744"/>
          <a:ext cx="2171232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380999</xdr:colOff>
      <xdr:row>127</xdr:row>
      <xdr:rowOff>123825</xdr:rowOff>
    </xdr:from>
    <xdr:to>
      <xdr:col>0</xdr:col>
      <xdr:colOff>1845468</xdr:colOff>
      <xdr:row>127</xdr:row>
      <xdr:rowOff>1851825</xdr:rowOff>
    </xdr:to>
    <xdr:pic>
      <xdr:nvPicPr>
        <xdr:cNvPr id="57" name="Imagem 36">
          <a:extLst>
            <a:ext uri="{FF2B5EF4-FFF2-40B4-BE49-F238E27FC236}">
              <a16:creationId xmlns:a16="http://schemas.microsoft.com/office/drawing/2014/main" id="{B2F81DF2-A0C5-4C1C-8583-E5EB08E1DC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" y="222758794"/>
          <a:ext cx="1464469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308610</xdr:colOff>
      <xdr:row>128</xdr:row>
      <xdr:rowOff>129540</xdr:rowOff>
    </xdr:from>
    <xdr:to>
      <xdr:col>0</xdr:col>
      <xdr:colOff>2440781</xdr:colOff>
      <xdr:row>128</xdr:row>
      <xdr:rowOff>1857540</xdr:rowOff>
    </xdr:to>
    <xdr:pic>
      <xdr:nvPicPr>
        <xdr:cNvPr id="58" name="Imagem 196">
          <a:extLst>
            <a:ext uri="{FF2B5EF4-FFF2-40B4-BE49-F238E27FC236}">
              <a16:creationId xmlns:a16="http://schemas.microsoft.com/office/drawing/2014/main" id="{932D38ED-E09E-41CB-90C8-D42836F2E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" y="224669509"/>
          <a:ext cx="2132171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129</xdr:row>
      <xdr:rowOff>114300</xdr:rowOff>
    </xdr:from>
    <xdr:to>
      <xdr:col>0</xdr:col>
      <xdr:colOff>2428875</xdr:colOff>
      <xdr:row>129</xdr:row>
      <xdr:rowOff>1842300</xdr:rowOff>
    </xdr:to>
    <xdr:pic>
      <xdr:nvPicPr>
        <xdr:cNvPr id="59" name="Imagem 105">
          <a:extLst>
            <a:ext uri="{FF2B5EF4-FFF2-40B4-BE49-F238E27FC236}">
              <a16:creationId xmlns:a16="http://schemas.microsoft.com/office/drawing/2014/main" id="{6642B122-CF3E-43E5-96F8-17846C2173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26559269"/>
          <a:ext cx="2152650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130</xdr:row>
      <xdr:rowOff>123825</xdr:rowOff>
    </xdr:from>
    <xdr:to>
      <xdr:col>0</xdr:col>
      <xdr:colOff>2416969</xdr:colOff>
      <xdr:row>130</xdr:row>
      <xdr:rowOff>1851825</xdr:rowOff>
    </xdr:to>
    <xdr:pic>
      <xdr:nvPicPr>
        <xdr:cNvPr id="60" name="Imagem 112">
          <a:extLst>
            <a:ext uri="{FF2B5EF4-FFF2-40B4-BE49-F238E27FC236}">
              <a16:creationId xmlns:a16="http://schemas.microsoft.com/office/drawing/2014/main" id="{32CB50F6-2D86-437E-BE7F-10CE39D29D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28473794"/>
          <a:ext cx="2064544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131</xdr:row>
      <xdr:rowOff>114300</xdr:rowOff>
    </xdr:from>
    <xdr:to>
      <xdr:col>0</xdr:col>
      <xdr:colOff>2047875</xdr:colOff>
      <xdr:row>131</xdr:row>
      <xdr:rowOff>1842300</xdr:rowOff>
    </xdr:to>
    <xdr:pic>
      <xdr:nvPicPr>
        <xdr:cNvPr id="61" name="Imagem 134">
          <a:extLst>
            <a:ext uri="{FF2B5EF4-FFF2-40B4-BE49-F238E27FC236}">
              <a16:creationId xmlns:a16="http://schemas.microsoft.com/office/drawing/2014/main" id="{7BFF2010-E951-4A08-B193-C7DEBBCD48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72" t="7916" r="12857" b="22917"/>
        <a:stretch>
          <a:fillRect/>
        </a:stretch>
      </xdr:blipFill>
      <xdr:spPr bwMode="auto">
        <a:xfrm>
          <a:off x="371475" y="230369269"/>
          <a:ext cx="1676400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132</xdr:row>
      <xdr:rowOff>123825</xdr:rowOff>
    </xdr:from>
    <xdr:to>
      <xdr:col>0</xdr:col>
      <xdr:colOff>2035969</xdr:colOff>
      <xdr:row>132</xdr:row>
      <xdr:rowOff>1851825</xdr:rowOff>
    </xdr:to>
    <xdr:pic>
      <xdr:nvPicPr>
        <xdr:cNvPr id="62" name="Imagem 582">
          <a:extLst>
            <a:ext uri="{FF2B5EF4-FFF2-40B4-BE49-F238E27FC236}">
              <a16:creationId xmlns:a16="http://schemas.microsoft.com/office/drawing/2014/main" id="{8C909813-D2F9-446C-88CC-9F7D3C00F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32283794"/>
          <a:ext cx="1664494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124</xdr:row>
      <xdr:rowOff>123825</xdr:rowOff>
    </xdr:from>
    <xdr:to>
      <xdr:col>0</xdr:col>
      <xdr:colOff>2405062</xdr:colOff>
      <xdr:row>124</xdr:row>
      <xdr:rowOff>1851825</xdr:rowOff>
    </xdr:to>
    <xdr:pic>
      <xdr:nvPicPr>
        <xdr:cNvPr id="63" name="Imagem 7">
          <a:extLst>
            <a:ext uri="{FF2B5EF4-FFF2-40B4-BE49-F238E27FC236}">
              <a16:creationId xmlns:a16="http://schemas.microsoft.com/office/drawing/2014/main" id="{A1F8BDBA-E43E-4BDE-877F-1F864DE32D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17043794"/>
          <a:ext cx="2052637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352424</xdr:colOff>
      <xdr:row>125</xdr:row>
      <xdr:rowOff>114300</xdr:rowOff>
    </xdr:from>
    <xdr:to>
      <xdr:col>0</xdr:col>
      <xdr:colOff>2381250</xdr:colOff>
      <xdr:row>125</xdr:row>
      <xdr:rowOff>1842300</xdr:rowOff>
    </xdr:to>
    <xdr:pic>
      <xdr:nvPicPr>
        <xdr:cNvPr id="64" name="Imagem 56">
          <a:extLst>
            <a:ext uri="{FF2B5EF4-FFF2-40B4-BE49-F238E27FC236}">
              <a16:creationId xmlns:a16="http://schemas.microsoft.com/office/drawing/2014/main" id="{A0FF2012-5A5F-4294-AABC-4D0F534E27F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4" y="218939269"/>
          <a:ext cx="2028826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447674</xdr:colOff>
      <xdr:row>126</xdr:row>
      <xdr:rowOff>114300</xdr:rowOff>
    </xdr:from>
    <xdr:to>
      <xdr:col>0</xdr:col>
      <xdr:colOff>2297905</xdr:colOff>
      <xdr:row>126</xdr:row>
      <xdr:rowOff>1842300</xdr:rowOff>
    </xdr:to>
    <xdr:pic>
      <xdr:nvPicPr>
        <xdr:cNvPr id="65" name="Imagem 59">
          <a:extLst>
            <a:ext uri="{FF2B5EF4-FFF2-40B4-BE49-F238E27FC236}">
              <a16:creationId xmlns:a16="http://schemas.microsoft.com/office/drawing/2014/main" id="{DDC124D9-9987-4F1A-ADEF-966801AF34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46" t="9921" r="5411" b="12688"/>
        <a:stretch>
          <a:fillRect/>
        </a:stretch>
      </xdr:blipFill>
      <xdr:spPr bwMode="auto">
        <a:xfrm>
          <a:off x="447674" y="220844269"/>
          <a:ext cx="1850231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200017</xdr:colOff>
      <xdr:row>142</xdr:row>
      <xdr:rowOff>104775</xdr:rowOff>
    </xdr:from>
    <xdr:to>
      <xdr:col>0</xdr:col>
      <xdr:colOff>2297377</xdr:colOff>
      <xdr:row>142</xdr:row>
      <xdr:rowOff>1832775</xdr:rowOff>
    </xdr:to>
    <xdr:pic>
      <xdr:nvPicPr>
        <xdr:cNvPr id="66" name="Picture 41" descr="IMG20190827094802">
          <a:extLst>
            <a:ext uri="{FF2B5EF4-FFF2-40B4-BE49-F238E27FC236}">
              <a16:creationId xmlns:a16="http://schemas.microsoft.com/office/drawing/2014/main" id="{B4AFABF7-940D-4D50-84BC-FA6EBDCC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55" t="16154" r="23875" b="20117"/>
        <a:stretch>
          <a:fillRect/>
        </a:stretch>
      </xdr:blipFill>
      <xdr:spPr bwMode="auto">
        <a:xfrm>
          <a:off x="200017" y="251314744"/>
          <a:ext cx="2097360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249555</xdr:colOff>
      <xdr:row>141</xdr:row>
      <xdr:rowOff>123825</xdr:rowOff>
    </xdr:from>
    <xdr:to>
      <xdr:col>0</xdr:col>
      <xdr:colOff>1678305</xdr:colOff>
      <xdr:row>141</xdr:row>
      <xdr:rowOff>1851825</xdr:rowOff>
    </xdr:to>
    <xdr:pic>
      <xdr:nvPicPr>
        <xdr:cNvPr id="67" name="Imagem 603">
          <a:extLst>
            <a:ext uri="{FF2B5EF4-FFF2-40B4-BE49-F238E27FC236}">
              <a16:creationId xmlns:a16="http://schemas.microsoft.com/office/drawing/2014/main" id="{2BE61176-407B-44D9-B551-B333017A11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74" r="24043" b="11044"/>
        <a:stretch>
          <a:fillRect/>
        </a:stretch>
      </xdr:blipFill>
      <xdr:spPr bwMode="auto">
        <a:xfrm>
          <a:off x="249555" y="249428794"/>
          <a:ext cx="1428750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253365</xdr:colOff>
      <xdr:row>140</xdr:row>
      <xdr:rowOff>102870</xdr:rowOff>
    </xdr:from>
    <xdr:to>
      <xdr:col>0</xdr:col>
      <xdr:colOff>1857375</xdr:colOff>
      <xdr:row>140</xdr:row>
      <xdr:rowOff>1830870</xdr:rowOff>
    </xdr:to>
    <xdr:pic>
      <xdr:nvPicPr>
        <xdr:cNvPr id="68" name="Imagem 432">
          <a:extLst>
            <a:ext uri="{FF2B5EF4-FFF2-40B4-BE49-F238E27FC236}">
              <a16:creationId xmlns:a16="http://schemas.microsoft.com/office/drawing/2014/main" id="{E4C4514F-6B47-4FCA-AC4A-CC3832BC240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746"/>
        <a:stretch>
          <a:fillRect/>
        </a:stretch>
      </xdr:blipFill>
      <xdr:spPr bwMode="auto">
        <a:xfrm>
          <a:off x="253365" y="247502839"/>
          <a:ext cx="1604010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338614</xdr:colOff>
      <xdr:row>138</xdr:row>
      <xdr:rowOff>114777</xdr:rowOff>
    </xdr:from>
    <xdr:to>
      <xdr:col>0</xdr:col>
      <xdr:colOff>1905000</xdr:colOff>
      <xdr:row>138</xdr:row>
      <xdr:rowOff>1842777</xdr:rowOff>
    </xdr:to>
    <xdr:pic>
      <xdr:nvPicPr>
        <xdr:cNvPr id="69" name="Imagem 414">
          <a:extLst>
            <a:ext uri="{FF2B5EF4-FFF2-40B4-BE49-F238E27FC236}">
              <a16:creationId xmlns:a16="http://schemas.microsoft.com/office/drawing/2014/main" id="{C6E6B03E-9155-4AFF-BB21-FD61B4C25B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39" b="4163"/>
        <a:stretch>
          <a:fillRect/>
        </a:stretch>
      </xdr:blipFill>
      <xdr:spPr bwMode="auto">
        <a:xfrm>
          <a:off x="338614" y="243704746"/>
          <a:ext cx="1566386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216694</xdr:colOff>
      <xdr:row>135</xdr:row>
      <xdr:rowOff>95250</xdr:rowOff>
    </xdr:from>
    <xdr:to>
      <xdr:col>0</xdr:col>
      <xdr:colOff>2262188</xdr:colOff>
      <xdr:row>135</xdr:row>
      <xdr:rowOff>1823250</xdr:rowOff>
    </xdr:to>
    <xdr:pic>
      <xdr:nvPicPr>
        <xdr:cNvPr id="70" name="Imagem 345">
          <a:extLst>
            <a:ext uri="{FF2B5EF4-FFF2-40B4-BE49-F238E27FC236}">
              <a16:creationId xmlns:a16="http://schemas.microsoft.com/office/drawing/2014/main" id="{6DA2D2B7-96EA-4899-AF8F-299D02A7A04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1" t="12347" r="7562" b="10042"/>
        <a:stretch>
          <a:fillRect/>
        </a:stretch>
      </xdr:blipFill>
      <xdr:spPr bwMode="auto">
        <a:xfrm>
          <a:off x="216694" y="237970219"/>
          <a:ext cx="2045494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134</xdr:row>
      <xdr:rowOff>95250</xdr:rowOff>
    </xdr:from>
    <xdr:to>
      <xdr:col>0</xdr:col>
      <xdr:colOff>2166937</xdr:colOff>
      <xdr:row>134</xdr:row>
      <xdr:rowOff>1823250</xdr:rowOff>
    </xdr:to>
    <xdr:pic>
      <xdr:nvPicPr>
        <xdr:cNvPr id="71" name="Imagem 151">
          <a:extLst>
            <a:ext uri="{FF2B5EF4-FFF2-40B4-BE49-F238E27FC236}">
              <a16:creationId xmlns:a16="http://schemas.microsoft.com/office/drawing/2014/main" id="{8D572EA6-A59C-4EFF-B6F0-BE35528F1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36065219"/>
          <a:ext cx="1976437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133</xdr:row>
      <xdr:rowOff>123825</xdr:rowOff>
    </xdr:from>
    <xdr:to>
      <xdr:col>0</xdr:col>
      <xdr:colOff>2035969</xdr:colOff>
      <xdr:row>133</xdr:row>
      <xdr:rowOff>1851825</xdr:rowOff>
    </xdr:to>
    <xdr:pic>
      <xdr:nvPicPr>
        <xdr:cNvPr id="72" name="Imagem 137">
          <a:extLst>
            <a:ext uri="{FF2B5EF4-FFF2-40B4-BE49-F238E27FC236}">
              <a16:creationId xmlns:a16="http://schemas.microsoft.com/office/drawing/2014/main" id="{9B889F8F-F110-419D-A69D-39E96C447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34188794"/>
          <a:ext cx="1635919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165735</xdr:colOff>
      <xdr:row>114</xdr:row>
      <xdr:rowOff>102870</xdr:rowOff>
    </xdr:from>
    <xdr:to>
      <xdr:col>0</xdr:col>
      <xdr:colOff>2349735</xdr:colOff>
      <xdr:row>114</xdr:row>
      <xdr:rowOff>1830870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AE1EC6B-1F66-4276-AE4F-0CC7D5455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" y="197972839"/>
          <a:ext cx="2184000" cy="172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348614</xdr:colOff>
      <xdr:row>136</xdr:row>
      <xdr:rowOff>102870</xdr:rowOff>
    </xdr:from>
    <xdr:to>
      <xdr:col>0</xdr:col>
      <xdr:colOff>1988343</xdr:colOff>
      <xdr:row>136</xdr:row>
      <xdr:rowOff>1830870</xdr:rowOff>
    </xdr:to>
    <xdr:pic>
      <xdr:nvPicPr>
        <xdr:cNvPr id="74" name="Imagem 394">
          <a:extLst>
            <a:ext uri="{FF2B5EF4-FFF2-40B4-BE49-F238E27FC236}">
              <a16:creationId xmlns:a16="http://schemas.microsoft.com/office/drawing/2014/main" id="{5582B150-46C5-4179-BF32-5D8610F0190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802"/>
        <a:stretch>
          <a:fillRect/>
        </a:stretch>
      </xdr:blipFill>
      <xdr:spPr bwMode="auto">
        <a:xfrm>
          <a:off x="348614" y="239882839"/>
          <a:ext cx="1639729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379094</xdr:colOff>
      <xdr:row>137</xdr:row>
      <xdr:rowOff>118110</xdr:rowOff>
    </xdr:from>
    <xdr:to>
      <xdr:col>0</xdr:col>
      <xdr:colOff>1988343</xdr:colOff>
      <xdr:row>137</xdr:row>
      <xdr:rowOff>1846110</xdr:rowOff>
    </xdr:to>
    <xdr:pic>
      <xdr:nvPicPr>
        <xdr:cNvPr id="75" name="Imagem 412">
          <a:extLst>
            <a:ext uri="{FF2B5EF4-FFF2-40B4-BE49-F238E27FC236}">
              <a16:creationId xmlns:a16="http://schemas.microsoft.com/office/drawing/2014/main" id="{7F5B26DA-AE97-4FAA-927C-B5EBDE635C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98" b="11270"/>
        <a:stretch>
          <a:fillRect/>
        </a:stretch>
      </xdr:blipFill>
      <xdr:spPr bwMode="auto">
        <a:xfrm>
          <a:off x="379094" y="241803079"/>
          <a:ext cx="1609249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432434</xdr:colOff>
      <xdr:row>143</xdr:row>
      <xdr:rowOff>110490</xdr:rowOff>
    </xdr:from>
    <xdr:to>
      <xdr:col>0</xdr:col>
      <xdr:colOff>1928811</xdr:colOff>
      <xdr:row>143</xdr:row>
      <xdr:rowOff>1838490</xdr:rowOff>
    </xdr:to>
    <xdr:pic>
      <xdr:nvPicPr>
        <xdr:cNvPr id="76" name="Imagem 364">
          <a:extLst>
            <a:ext uri="{FF2B5EF4-FFF2-40B4-BE49-F238E27FC236}">
              <a16:creationId xmlns:a16="http://schemas.microsoft.com/office/drawing/2014/main" id="{30D9E486-2748-4C28-9943-03DE1AAE06A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40" b="7101"/>
        <a:stretch>
          <a:fillRect/>
        </a:stretch>
      </xdr:blipFill>
      <xdr:spPr bwMode="auto">
        <a:xfrm>
          <a:off x="432434" y="253225459"/>
          <a:ext cx="1496377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295274</xdr:colOff>
      <xdr:row>139</xdr:row>
      <xdr:rowOff>140970</xdr:rowOff>
    </xdr:from>
    <xdr:to>
      <xdr:col>0</xdr:col>
      <xdr:colOff>1916905</xdr:colOff>
      <xdr:row>139</xdr:row>
      <xdr:rowOff>1868970</xdr:rowOff>
    </xdr:to>
    <xdr:pic>
      <xdr:nvPicPr>
        <xdr:cNvPr id="77" name="Imagem 422">
          <a:extLst>
            <a:ext uri="{FF2B5EF4-FFF2-40B4-BE49-F238E27FC236}">
              <a16:creationId xmlns:a16="http://schemas.microsoft.com/office/drawing/2014/main" id="{92F77329-508A-46F8-869E-BCBDB67636F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80" t="13641" r="2986" b="27719"/>
        <a:stretch>
          <a:fillRect/>
        </a:stretch>
      </xdr:blipFill>
      <xdr:spPr bwMode="auto">
        <a:xfrm>
          <a:off x="295274" y="245635939"/>
          <a:ext cx="1621631" cy="17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11</xdr:row>
      <xdr:rowOff>83344</xdr:rowOff>
    </xdr:from>
    <xdr:to>
      <xdr:col>0</xdr:col>
      <xdr:colOff>1906594</xdr:colOff>
      <xdr:row>11</xdr:row>
      <xdr:rowOff>1811344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548250-F83B-8828-41BB-A15F800DD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3643313"/>
          <a:ext cx="172800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166689</xdr:colOff>
      <xdr:row>12</xdr:row>
      <xdr:rowOff>95250</xdr:rowOff>
    </xdr:from>
    <xdr:to>
      <xdr:col>1</xdr:col>
      <xdr:colOff>574010</xdr:colOff>
      <xdr:row>12</xdr:row>
      <xdr:rowOff>1823250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2C6E222-3BD8-30C5-D5B3-E560B415E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9" y="5560219"/>
          <a:ext cx="2860009" cy="172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56"/>
  <sheetViews>
    <sheetView tabSelected="1" topLeftCell="A9" zoomScale="80" zoomScaleNormal="80" workbookViewId="0">
      <selection activeCell="F14" sqref="F14"/>
    </sheetView>
  </sheetViews>
  <sheetFormatPr defaultRowHeight="23.25"/>
  <cols>
    <col min="1" max="1" width="36.7109375" customWidth="1"/>
    <col min="2" max="2" width="38.7109375" customWidth="1"/>
    <col min="3" max="3" width="17.140625" style="131" customWidth="1"/>
    <col min="4" max="4" width="17.28515625" customWidth="1"/>
    <col min="5" max="5" width="66.42578125" style="121" customWidth="1"/>
    <col min="6" max="6" width="14.140625" style="136" customWidth="1"/>
    <col min="7" max="7" width="16.85546875" style="19" customWidth="1"/>
    <col min="8" max="8" width="11.140625" customWidth="1"/>
    <col min="9" max="9" width="13.7109375" customWidth="1"/>
  </cols>
  <sheetData>
    <row r="1" spans="1:9" ht="35.1" customHeight="1" thickTop="1">
      <c r="A1" s="43"/>
      <c r="B1" s="44"/>
      <c r="C1" s="83" t="s">
        <v>3</v>
      </c>
      <c r="D1" s="83"/>
      <c r="E1" s="83"/>
      <c r="F1" s="83"/>
      <c r="G1" s="45"/>
      <c r="H1" s="46"/>
      <c r="I1" s="47"/>
    </row>
    <row r="2" spans="1:9" ht="24.95" customHeight="1">
      <c r="A2" s="48"/>
      <c r="B2" s="49"/>
      <c r="C2" s="84" t="s">
        <v>16</v>
      </c>
      <c r="D2" s="84"/>
      <c r="E2" s="84"/>
      <c r="F2" s="84"/>
      <c r="G2" s="50"/>
      <c r="H2" s="51"/>
      <c r="I2" s="52"/>
    </row>
    <row r="3" spans="1:9" ht="24.95" customHeight="1">
      <c r="A3" s="48"/>
      <c r="B3" s="49"/>
      <c r="C3" s="84" t="s">
        <v>17</v>
      </c>
      <c r="D3" s="84"/>
      <c r="E3" s="84"/>
      <c r="F3" s="84"/>
      <c r="G3" s="50"/>
      <c r="H3" s="51"/>
      <c r="I3" s="52"/>
    </row>
    <row r="4" spans="1:9" ht="24.95" customHeight="1">
      <c r="A4" s="48"/>
      <c r="B4" s="49"/>
      <c r="C4" s="84" t="s">
        <v>4</v>
      </c>
      <c r="D4" s="84"/>
      <c r="E4" s="84"/>
      <c r="F4" s="84"/>
      <c r="G4" s="50"/>
      <c r="H4" s="51"/>
      <c r="I4" s="52"/>
    </row>
    <row r="5" spans="1:9" ht="24.95" customHeight="1">
      <c r="A5" s="48"/>
      <c r="B5" s="49"/>
      <c r="C5" s="94" t="s">
        <v>19</v>
      </c>
      <c r="D5" s="94"/>
      <c r="E5" s="94"/>
      <c r="F5" s="94"/>
      <c r="G5" s="13"/>
      <c r="H5" s="13"/>
      <c r="I5" s="52"/>
    </row>
    <row r="6" spans="1:9" ht="20.100000000000001" customHeight="1">
      <c r="A6" s="101" t="s">
        <v>22</v>
      </c>
      <c r="B6" s="102"/>
      <c r="C6" s="87" t="s">
        <v>5</v>
      </c>
      <c r="D6" s="88"/>
      <c r="E6" s="89"/>
      <c r="F6" s="89"/>
      <c r="G6" s="90"/>
      <c r="H6" s="2"/>
      <c r="I6" s="53"/>
    </row>
    <row r="7" spans="1:9" ht="20.100000000000001" customHeight="1">
      <c r="A7" s="101"/>
      <c r="B7" s="102"/>
      <c r="C7" s="122"/>
      <c r="D7" s="54"/>
      <c r="E7" s="91" t="s">
        <v>18</v>
      </c>
      <c r="F7" s="92"/>
      <c r="G7" s="55"/>
      <c r="H7" s="79" t="s">
        <v>6</v>
      </c>
      <c r="I7" s="53"/>
    </row>
    <row r="8" spans="1:9" ht="20.100000000000001" customHeight="1">
      <c r="A8" s="103"/>
      <c r="B8" s="104"/>
      <c r="C8" s="122"/>
      <c r="D8" s="54"/>
      <c r="E8" s="93"/>
      <c r="F8" s="93"/>
      <c r="G8" s="55"/>
      <c r="H8" s="80"/>
      <c r="I8" s="56"/>
    </row>
    <row r="9" spans="1:9" ht="20.100000000000001" customHeight="1">
      <c r="A9" s="107" t="s">
        <v>1</v>
      </c>
      <c r="B9" s="108"/>
      <c r="C9" s="123" t="s">
        <v>0</v>
      </c>
      <c r="D9" s="85" t="s">
        <v>21</v>
      </c>
      <c r="E9" s="112" t="s">
        <v>15</v>
      </c>
      <c r="F9" s="114" t="s">
        <v>20</v>
      </c>
      <c r="G9" s="111" t="s">
        <v>2</v>
      </c>
      <c r="H9" s="81" t="s">
        <v>7</v>
      </c>
      <c r="I9" s="99" t="s">
        <v>14</v>
      </c>
    </row>
    <row r="10" spans="1:9" ht="20.100000000000001" customHeight="1">
      <c r="A10" s="109"/>
      <c r="B10" s="110"/>
      <c r="C10" s="124"/>
      <c r="D10" s="86"/>
      <c r="E10" s="113"/>
      <c r="F10" s="115"/>
      <c r="G10" s="111"/>
      <c r="H10" s="82"/>
      <c r="I10" s="99"/>
    </row>
    <row r="11" spans="1:9" ht="50.1" customHeight="1">
      <c r="A11" s="78"/>
      <c r="B11" s="9"/>
      <c r="C11" s="100" t="s">
        <v>268</v>
      </c>
      <c r="D11" s="100"/>
      <c r="E11" s="100"/>
      <c r="F11" s="100"/>
      <c r="G11" s="14"/>
      <c r="H11" s="4"/>
      <c r="I11" s="57"/>
    </row>
    <row r="12" spans="1:9" ht="150" customHeight="1">
      <c r="A12" s="66"/>
      <c r="B12" s="117"/>
      <c r="C12" s="125" t="s">
        <v>269</v>
      </c>
      <c r="D12" s="116"/>
      <c r="E12" s="118" t="s">
        <v>270</v>
      </c>
      <c r="F12" s="132">
        <v>10</v>
      </c>
      <c r="G12" s="16">
        <v>85</v>
      </c>
      <c r="H12" s="4"/>
      <c r="I12" s="59">
        <f>SUM(G14)*(H12)</f>
        <v>0</v>
      </c>
    </row>
    <row r="13" spans="1:9" ht="150" customHeight="1">
      <c r="A13" s="58"/>
      <c r="B13" s="10"/>
      <c r="C13" s="126" t="s">
        <v>271</v>
      </c>
      <c r="D13" s="11"/>
      <c r="E13" s="20" t="s">
        <v>272</v>
      </c>
      <c r="F13" s="35">
        <v>10</v>
      </c>
      <c r="G13" s="16">
        <v>85</v>
      </c>
      <c r="H13" s="4"/>
      <c r="I13" s="59">
        <f t="shared" ref="I13:I14" si="0">SUM(G15)*(H13)</f>
        <v>0</v>
      </c>
    </row>
    <row r="14" spans="1:9" ht="150" customHeight="1">
      <c r="A14" s="58"/>
      <c r="B14" s="10"/>
      <c r="C14" s="126" t="s">
        <v>23</v>
      </c>
      <c r="D14" s="11"/>
      <c r="E14" s="20" t="s">
        <v>24</v>
      </c>
      <c r="F14" s="35">
        <v>30</v>
      </c>
      <c r="G14" s="16">
        <v>45</v>
      </c>
      <c r="H14" s="4"/>
      <c r="I14" s="59">
        <f t="shared" si="0"/>
        <v>0</v>
      </c>
    </row>
    <row r="15" spans="1:9" ht="150" customHeight="1">
      <c r="A15" s="58"/>
      <c r="B15" s="10"/>
      <c r="C15" s="125" t="s">
        <v>25</v>
      </c>
      <c r="D15" s="12"/>
      <c r="E15" s="23" t="s">
        <v>26</v>
      </c>
      <c r="F15" s="36">
        <v>30</v>
      </c>
      <c r="G15" s="16">
        <v>45</v>
      </c>
      <c r="H15" s="4"/>
      <c r="I15" s="59">
        <f t="shared" ref="I15:I144" si="1">SUM(G15)*(H15)</f>
        <v>0</v>
      </c>
    </row>
    <row r="16" spans="1:9" ht="150" customHeight="1">
      <c r="A16" s="58"/>
      <c r="B16" s="10"/>
      <c r="C16" s="125" t="s">
        <v>27</v>
      </c>
      <c r="D16" s="12"/>
      <c r="E16" s="23" t="s">
        <v>28</v>
      </c>
      <c r="F16" s="36">
        <f>12+40</f>
        <v>52</v>
      </c>
      <c r="G16" s="16">
        <v>45</v>
      </c>
      <c r="H16" s="4"/>
      <c r="I16" s="59">
        <f t="shared" si="1"/>
        <v>0</v>
      </c>
    </row>
    <row r="17" spans="1:9" ht="150" customHeight="1">
      <c r="A17" s="58"/>
      <c r="B17" s="10"/>
      <c r="C17" s="125" t="s">
        <v>29</v>
      </c>
      <c r="D17" s="12"/>
      <c r="E17" s="23" t="s">
        <v>30</v>
      </c>
      <c r="F17" s="36">
        <v>30</v>
      </c>
      <c r="G17" s="16">
        <v>45</v>
      </c>
      <c r="H17" s="4"/>
      <c r="I17" s="59">
        <f t="shared" si="1"/>
        <v>0</v>
      </c>
    </row>
    <row r="18" spans="1:9" ht="150" customHeight="1">
      <c r="A18" s="58"/>
      <c r="B18" s="10"/>
      <c r="C18" s="125" t="s">
        <v>31</v>
      </c>
      <c r="D18" s="12"/>
      <c r="E18" s="23" t="s">
        <v>32</v>
      </c>
      <c r="F18" s="36">
        <f>40+30</f>
        <v>70</v>
      </c>
      <c r="G18" s="16">
        <v>45</v>
      </c>
      <c r="H18" s="4"/>
      <c r="I18" s="59">
        <f t="shared" si="1"/>
        <v>0</v>
      </c>
    </row>
    <row r="19" spans="1:9" ht="150" customHeight="1">
      <c r="A19" s="58"/>
      <c r="B19" s="10"/>
      <c r="C19" s="125" t="s">
        <v>33</v>
      </c>
      <c r="D19" s="12"/>
      <c r="E19" s="23" t="s">
        <v>34</v>
      </c>
      <c r="F19" s="36">
        <v>20</v>
      </c>
      <c r="G19" s="16">
        <v>45</v>
      </c>
      <c r="H19" s="4"/>
      <c r="I19" s="59">
        <f t="shared" si="1"/>
        <v>0</v>
      </c>
    </row>
    <row r="20" spans="1:9" ht="150" customHeight="1">
      <c r="A20" s="58"/>
      <c r="B20" s="10"/>
      <c r="C20" s="125" t="s">
        <v>35</v>
      </c>
      <c r="D20" s="12"/>
      <c r="E20" s="23" t="s">
        <v>36</v>
      </c>
      <c r="F20" s="36">
        <v>10</v>
      </c>
      <c r="G20" s="16">
        <v>45</v>
      </c>
      <c r="H20" s="4"/>
      <c r="I20" s="59">
        <f t="shared" si="1"/>
        <v>0</v>
      </c>
    </row>
    <row r="21" spans="1:9" ht="150" customHeight="1">
      <c r="A21" s="58"/>
      <c r="B21" s="10"/>
      <c r="C21" s="125" t="s">
        <v>37</v>
      </c>
      <c r="D21" s="12"/>
      <c r="E21" s="23" t="s">
        <v>38</v>
      </c>
      <c r="F21" s="36">
        <v>30</v>
      </c>
      <c r="G21" s="16">
        <v>45</v>
      </c>
      <c r="H21" s="4"/>
      <c r="I21" s="59">
        <f t="shared" si="1"/>
        <v>0</v>
      </c>
    </row>
    <row r="22" spans="1:9" ht="150" customHeight="1">
      <c r="A22" s="58"/>
      <c r="B22" s="10"/>
      <c r="C22" s="125" t="s">
        <v>39</v>
      </c>
      <c r="D22" s="12"/>
      <c r="E22" s="23" t="s">
        <v>40</v>
      </c>
      <c r="F22" s="36">
        <v>40</v>
      </c>
      <c r="G22" s="16">
        <v>45</v>
      </c>
      <c r="H22" s="4"/>
      <c r="I22" s="59">
        <f t="shared" si="1"/>
        <v>0</v>
      </c>
    </row>
    <row r="23" spans="1:9" ht="150" customHeight="1">
      <c r="A23" s="58"/>
      <c r="B23" s="10"/>
      <c r="C23" s="125" t="s">
        <v>41</v>
      </c>
      <c r="D23" s="12"/>
      <c r="E23" s="23" t="s">
        <v>42</v>
      </c>
      <c r="F23" s="36">
        <v>20</v>
      </c>
      <c r="G23" s="16">
        <v>45</v>
      </c>
      <c r="H23" s="4"/>
      <c r="I23" s="59">
        <f t="shared" si="1"/>
        <v>0</v>
      </c>
    </row>
    <row r="24" spans="1:9" ht="150" customHeight="1">
      <c r="A24" s="60"/>
      <c r="B24" s="10"/>
      <c r="C24" s="125" t="s">
        <v>43</v>
      </c>
      <c r="D24" s="12"/>
      <c r="E24" s="23" t="s">
        <v>44</v>
      </c>
      <c r="F24" s="36">
        <f>25+10</f>
        <v>35</v>
      </c>
      <c r="G24" s="16">
        <v>45</v>
      </c>
      <c r="H24" s="4"/>
      <c r="I24" s="59">
        <f t="shared" si="1"/>
        <v>0</v>
      </c>
    </row>
    <row r="25" spans="1:9" ht="150" customHeight="1">
      <c r="A25" s="61"/>
      <c r="B25" s="10"/>
      <c r="C25" s="125" t="s">
        <v>45</v>
      </c>
      <c r="D25" s="12"/>
      <c r="E25" s="21" t="s">
        <v>46</v>
      </c>
      <c r="F25" s="37">
        <f>30+70</f>
        <v>100</v>
      </c>
      <c r="G25" s="16">
        <v>45</v>
      </c>
      <c r="H25" s="4"/>
      <c r="I25" s="59">
        <f t="shared" si="1"/>
        <v>0</v>
      </c>
    </row>
    <row r="26" spans="1:9" ht="150" customHeight="1">
      <c r="A26" s="58"/>
      <c r="B26" s="10"/>
      <c r="C26" s="125" t="s">
        <v>47</v>
      </c>
      <c r="D26" s="12"/>
      <c r="E26" s="23" t="s">
        <v>48</v>
      </c>
      <c r="F26" s="36">
        <f>50+25+30+30</f>
        <v>135</v>
      </c>
      <c r="G26" s="16">
        <v>45</v>
      </c>
      <c r="H26" s="4"/>
      <c r="I26" s="59">
        <f t="shared" si="1"/>
        <v>0</v>
      </c>
    </row>
    <row r="27" spans="1:9" ht="150" customHeight="1">
      <c r="A27" s="58"/>
      <c r="B27" s="10"/>
      <c r="C27" s="125" t="s">
        <v>49</v>
      </c>
      <c r="D27" s="12"/>
      <c r="E27" s="23" t="s">
        <v>50</v>
      </c>
      <c r="F27" s="36">
        <f>30+20</f>
        <v>50</v>
      </c>
      <c r="G27" s="16">
        <v>45</v>
      </c>
      <c r="H27" s="4"/>
      <c r="I27" s="59">
        <f t="shared" si="1"/>
        <v>0</v>
      </c>
    </row>
    <row r="28" spans="1:9" ht="150" customHeight="1">
      <c r="A28" s="58"/>
      <c r="B28" s="10"/>
      <c r="C28" s="125" t="s">
        <v>51</v>
      </c>
      <c r="D28" s="12"/>
      <c r="E28" s="23" t="s">
        <v>52</v>
      </c>
      <c r="F28" s="36">
        <v>30</v>
      </c>
      <c r="G28" s="16">
        <v>45</v>
      </c>
      <c r="H28" s="4"/>
      <c r="I28" s="59">
        <f t="shared" si="1"/>
        <v>0</v>
      </c>
    </row>
    <row r="29" spans="1:9" ht="150" customHeight="1">
      <c r="A29" s="58"/>
      <c r="B29" s="10"/>
      <c r="C29" s="125" t="s">
        <v>53</v>
      </c>
      <c r="D29" s="12"/>
      <c r="E29" s="23" t="s">
        <v>273</v>
      </c>
      <c r="F29" s="36">
        <v>70</v>
      </c>
      <c r="G29" s="16">
        <v>45</v>
      </c>
      <c r="H29" s="4"/>
      <c r="I29" s="59">
        <f t="shared" si="1"/>
        <v>0</v>
      </c>
    </row>
    <row r="30" spans="1:9" ht="150" customHeight="1">
      <c r="A30" s="58"/>
      <c r="B30" s="10"/>
      <c r="C30" s="125" t="s">
        <v>54</v>
      </c>
      <c r="D30" s="12"/>
      <c r="E30" s="23" t="s">
        <v>274</v>
      </c>
      <c r="F30" s="36">
        <f>40+40</f>
        <v>80</v>
      </c>
      <c r="G30" s="16">
        <v>45</v>
      </c>
      <c r="H30" s="4"/>
      <c r="I30" s="59">
        <f t="shared" si="1"/>
        <v>0</v>
      </c>
    </row>
    <row r="31" spans="1:9" ht="150" customHeight="1">
      <c r="A31" s="58"/>
      <c r="B31" s="10"/>
      <c r="C31" s="125" t="s">
        <v>55</v>
      </c>
      <c r="D31" s="12"/>
      <c r="E31" s="22" t="s">
        <v>56</v>
      </c>
      <c r="F31" s="36">
        <f>50+10</f>
        <v>60</v>
      </c>
      <c r="G31" s="16">
        <v>45</v>
      </c>
      <c r="H31" s="4"/>
      <c r="I31" s="59">
        <f t="shared" si="1"/>
        <v>0</v>
      </c>
    </row>
    <row r="32" spans="1:9" ht="150" customHeight="1">
      <c r="A32" s="61"/>
      <c r="B32" s="10"/>
      <c r="C32" s="125" t="s">
        <v>57</v>
      </c>
      <c r="D32" s="12"/>
      <c r="E32" s="21" t="s">
        <v>58</v>
      </c>
      <c r="F32" s="37">
        <f>40+40</f>
        <v>80</v>
      </c>
      <c r="G32" s="16">
        <v>45</v>
      </c>
      <c r="H32" s="4"/>
      <c r="I32" s="59">
        <f t="shared" si="1"/>
        <v>0</v>
      </c>
    </row>
    <row r="33" spans="1:9" ht="150" customHeight="1">
      <c r="A33" s="58"/>
      <c r="B33" s="10"/>
      <c r="C33" s="125" t="s">
        <v>59</v>
      </c>
      <c r="D33" s="12"/>
      <c r="E33" s="23" t="s">
        <v>60</v>
      </c>
      <c r="F33" s="36">
        <v>30</v>
      </c>
      <c r="G33" s="16">
        <v>45</v>
      </c>
      <c r="H33" s="4"/>
      <c r="I33" s="59">
        <f t="shared" si="1"/>
        <v>0</v>
      </c>
    </row>
    <row r="34" spans="1:9" ht="150" customHeight="1">
      <c r="A34" s="58"/>
      <c r="B34" s="10"/>
      <c r="C34" s="125" t="s">
        <v>61</v>
      </c>
      <c r="D34" s="12"/>
      <c r="E34" s="23" t="s">
        <v>275</v>
      </c>
      <c r="F34" s="36">
        <f>60+20</f>
        <v>80</v>
      </c>
      <c r="G34" s="16">
        <v>45</v>
      </c>
      <c r="H34" s="4"/>
      <c r="I34" s="59">
        <f t="shared" si="1"/>
        <v>0</v>
      </c>
    </row>
    <row r="35" spans="1:9" ht="150" customHeight="1">
      <c r="A35" s="58"/>
      <c r="B35" s="10"/>
      <c r="C35" s="125" t="s">
        <v>62</v>
      </c>
      <c r="D35" s="12"/>
      <c r="E35" s="23" t="s">
        <v>63</v>
      </c>
      <c r="F35" s="36">
        <f>60+15</f>
        <v>75</v>
      </c>
      <c r="G35" s="16">
        <v>45</v>
      </c>
      <c r="H35" s="4"/>
      <c r="I35" s="59">
        <f t="shared" si="1"/>
        <v>0</v>
      </c>
    </row>
    <row r="36" spans="1:9" ht="150" customHeight="1">
      <c r="A36" s="58"/>
      <c r="B36" s="10"/>
      <c r="C36" s="125" t="s">
        <v>64</v>
      </c>
      <c r="D36" s="12"/>
      <c r="E36" s="23" t="s">
        <v>65</v>
      </c>
      <c r="F36" s="36">
        <v>40</v>
      </c>
      <c r="G36" s="16">
        <v>45</v>
      </c>
      <c r="H36" s="4"/>
      <c r="I36" s="59">
        <f t="shared" si="1"/>
        <v>0</v>
      </c>
    </row>
    <row r="37" spans="1:9" ht="150" customHeight="1">
      <c r="A37" s="58"/>
      <c r="B37" s="10"/>
      <c r="C37" s="125" t="s">
        <v>66</v>
      </c>
      <c r="D37" s="12"/>
      <c r="E37" s="23" t="s">
        <v>67</v>
      </c>
      <c r="F37" s="36">
        <f>70+100</f>
        <v>170</v>
      </c>
      <c r="G37" s="16">
        <v>45</v>
      </c>
      <c r="H37" s="4"/>
      <c r="I37" s="59">
        <f t="shared" si="1"/>
        <v>0</v>
      </c>
    </row>
    <row r="38" spans="1:9" ht="150" customHeight="1">
      <c r="A38" s="61"/>
      <c r="B38" s="10"/>
      <c r="C38" s="125" t="s">
        <v>68</v>
      </c>
      <c r="D38" s="12"/>
      <c r="E38" s="23" t="s">
        <v>69</v>
      </c>
      <c r="F38" s="37">
        <f>45+10</f>
        <v>55</v>
      </c>
      <c r="G38" s="16">
        <v>45</v>
      </c>
      <c r="H38" s="4"/>
      <c r="I38" s="59">
        <f t="shared" si="1"/>
        <v>0</v>
      </c>
    </row>
    <row r="39" spans="1:9" ht="150" customHeight="1">
      <c r="A39" s="61"/>
      <c r="B39" s="10"/>
      <c r="C39" s="125" t="s">
        <v>70</v>
      </c>
      <c r="D39" s="12"/>
      <c r="E39" s="23" t="s">
        <v>71</v>
      </c>
      <c r="F39" s="37">
        <f>34+30</f>
        <v>64</v>
      </c>
      <c r="G39" s="16">
        <v>45</v>
      </c>
      <c r="H39" s="4"/>
      <c r="I39" s="59">
        <f t="shared" si="1"/>
        <v>0</v>
      </c>
    </row>
    <row r="40" spans="1:9" ht="150" customHeight="1">
      <c r="A40" s="58"/>
      <c r="B40" s="10"/>
      <c r="C40" s="125" t="s">
        <v>72</v>
      </c>
      <c r="D40" s="12"/>
      <c r="E40" s="23" t="s">
        <v>73</v>
      </c>
      <c r="F40" s="36">
        <f>5+30</f>
        <v>35</v>
      </c>
      <c r="G40" s="16">
        <v>45</v>
      </c>
      <c r="H40" s="4"/>
      <c r="I40" s="59">
        <f t="shared" si="1"/>
        <v>0</v>
      </c>
    </row>
    <row r="41" spans="1:9" ht="150" customHeight="1">
      <c r="A41" s="58"/>
      <c r="B41" s="10"/>
      <c r="C41" s="125" t="s">
        <v>74</v>
      </c>
      <c r="D41" s="12"/>
      <c r="E41" s="23" t="s">
        <v>75</v>
      </c>
      <c r="F41" s="36">
        <v>20</v>
      </c>
      <c r="G41" s="16">
        <v>45</v>
      </c>
      <c r="H41" s="4"/>
      <c r="I41" s="59">
        <f t="shared" si="1"/>
        <v>0</v>
      </c>
    </row>
    <row r="42" spans="1:9" ht="150" customHeight="1">
      <c r="A42" s="58"/>
      <c r="B42" s="10"/>
      <c r="C42" s="125" t="s">
        <v>76</v>
      </c>
      <c r="D42" s="12"/>
      <c r="E42" s="26" t="s">
        <v>276</v>
      </c>
      <c r="F42" s="36">
        <v>30</v>
      </c>
      <c r="G42" s="16">
        <v>45</v>
      </c>
      <c r="H42" s="4"/>
      <c r="I42" s="59">
        <f t="shared" si="1"/>
        <v>0</v>
      </c>
    </row>
    <row r="43" spans="1:9" ht="150" customHeight="1">
      <c r="A43" s="58"/>
      <c r="B43" s="10"/>
      <c r="C43" s="125" t="s">
        <v>77</v>
      </c>
      <c r="D43" s="12"/>
      <c r="E43" s="23" t="s">
        <v>78</v>
      </c>
      <c r="F43" s="36">
        <v>100</v>
      </c>
      <c r="G43" s="16">
        <v>45</v>
      </c>
      <c r="H43" s="4"/>
      <c r="I43" s="59">
        <f t="shared" si="1"/>
        <v>0</v>
      </c>
    </row>
    <row r="44" spans="1:9" ht="150" customHeight="1">
      <c r="A44" s="58"/>
      <c r="B44" s="10"/>
      <c r="C44" s="125" t="s">
        <v>79</v>
      </c>
      <c r="D44" s="12"/>
      <c r="E44" s="23" t="s">
        <v>80</v>
      </c>
      <c r="F44" s="36">
        <f>50+50</f>
        <v>100</v>
      </c>
      <c r="G44" s="16">
        <v>45</v>
      </c>
      <c r="H44" s="4"/>
      <c r="I44" s="59">
        <f t="shared" si="1"/>
        <v>0</v>
      </c>
    </row>
    <row r="45" spans="1:9" ht="150" customHeight="1">
      <c r="A45" s="58"/>
      <c r="B45" s="10"/>
      <c r="C45" s="125" t="s">
        <v>81</v>
      </c>
      <c r="D45" s="12"/>
      <c r="E45" s="26" t="s">
        <v>82</v>
      </c>
      <c r="F45" s="36">
        <v>30</v>
      </c>
      <c r="G45" s="16">
        <v>45</v>
      </c>
      <c r="H45" s="4"/>
      <c r="I45" s="59">
        <f t="shared" si="1"/>
        <v>0</v>
      </c>
    </row>
    <row r="46" spans="1:9" ht="150" customHeight="1">
      <c r="A46" s="58"/>
      <c r="B46" s="10"/>
      <c r="C46" s="125" t="s">
        <v>83</v>
      </c>
      <c r="D46" s="12"/>
      <c r="E46" s="23" t="s">
        <v>84</v>
      </c>
      <c r="F46" s="36">
        <f>30+40</f>
        <v>70</v>
      </c>
      <c r="G46" s="16">
        <v>45</v>
      </c>
      <c r="H46" s="4"/>
      <c r="I46" s="59">
        <f t="shared" si="1"/>
        <v>0</v>
      </c>
    </row>
    <row r="47" spans="1:9" ht="150" customHeight="1">
      <c r="A47" s="58"/>
      <c r="B47" s="10"/>
      <c r="C47" s="125" t="s">
        <v>85</v>
      </c>
      <c r="D47" s="12"/>
      <c r="E47" s="23" t="s">
        <v>86</v>
      </c>
      <c r="F47" s="36">
        <v>100</v>
      </c>
      <c r="G47" s="16">
        <v>45</v>
      </c>
      <c r="H47" s="4"/>
      <c r="I47" s="59">
        <f t="shared" si="1"/>
        <v>0</v>
      </c>
    </row>
    <row r="48" spans="1:9" ht="150" customHeight="1">
      <c r="A48" s="58"/>
      <c r="B48" s="10"/>
      <c r="C48" s="125" t="s">
        <v>87</v>
      </c>
      <c r="D48" s="12"/>
      <c r="E48" s="23" t="s">
        <v>88</v>
      </c>
      <c r="F48" s="36">
        <v>30</v>
      </c>
      <c r="G48" s="16">
        <v>45</v>
      </c>
      <c r="H48" s="4"/>
      <c r="I48" s="59">
        <f t="shared" si="1"/>
        <v>0</v>
      </c>
    </row>
    <row r="49" spans="1:9" ht="150" customHeight="1">
      <c r="A49" s="58"/>
      <c r="B49" s="10"/>
      <c r="C49" s="125" t="s">
        <v>89</v>
      </c>
      <c r="D49" s="12"/>
      <c r="E49" s="23" t="s">
        <v>90</v>
      </c>
      <c r="F49" s="36">
        <f>30+40</f>
        <v>70</v>
      </c>
      <c r="G49" s="16">
        <v>45</v>
      </c>
      <c r="H49" s="4"/>
      <c r="I49" s="59">
        <f t="shared" si="1"/>
        <v>0</v>
      </c>
    </row>
    <row r="50" spans="1:9" ht="150" customHeight="1">
      <c r="A50" s="58"/>
      <c r="B50" s="10"/>
      <c r="C50" s="125" t="s">
        <v>91</v>
      </c>
      <c r="D50" s="12"/>
      <c r="E50" s="23" t="s">
        <v>92</v>
      </c>
      <c r="F50" s="36">
        <f>10+50</f>
        <v>60</v>
      </c>
      <c r="G50" s="16">
        <v>45</v>
      </c>
      <c r="H50" s="4"/>
      <c r="I50" s="59">
        <f t="shared" si="1"/>
        <v>0</v>
      </c>
    </row>
    <row r="51" spans="1:9" ht="150" customHeight="1">
      <c r="A51" s="61"/>
      <c r="B51" s="10"/>
      <c r="C51" s="125" t="s">
        <v>93</v>
      </c>
      <c r="D51" s="12"/>
      <c r="E51" s="27" t="s">
        <v>94</v>
      </c>
      <c r="F51" s="37">
        <v>15</v>
      </c>
      <c r="G51" s="16">
        <v>45</v>
      </c>
      <c r="H51" s="4"/>
      <c r="I51" s="59">
        <f t="shared" si="1"/>
        <v>0</v>
      </c>
    </row>
    <row r="52" spans="1:9" ht="150" customHeight="1">
      <c r="A52" s="58"/>
      <c r="B52" s="10"/>
      <c r="C52" s="125" t="s">
        <v>95</v>
      </c>
      <c r="D52" s="12"/>
      <c r="E52" s="23" t="s">
        <v>96</v>
      </c>
      <c r="F52" s="36">
        <v>50</v>
      </c>
      <c r="G52" s="16">
        <v>45</v>
      </c>
      <c r="H52" s="4"/>
      <c r="I52" s="59">
        <f t="shared" si="1"/>
        <v>0</v>
      </c>
    </row>
    <row r="53" spans="1:9" ht="150" customHeight="1">
      <c r="A53" s="62"/>
      <c r="B53" s="10"/>
      <c r="C53" s="125" t="s">
        <v>97</v>
      </c>
      <c r="D53" s="12"/>
      <c r="E53" s="23" t="s">
        <v>98</v>
      </c>
      <c r="F53" s="38">
        <v>30</v>
      </c>
      <c r="G53" s="16">
        <v>45</v>
      </c>
      <c r="H53" s="4"/>
      <c r="I53" s="59">
        <f t="shared" si="1"/>
        <v>0</v>
      </c>
    </row>
    <row r="54" spans="1:9" ht="150" customHeight="1">
      <c r="A54" s="62"/>
      <c r="B54" s="10"/>
      <c r="C54" s="125" t="s">
        <v>99</v>
      </c>
      <c r="D54" s="12"/>
      <c r="E54" s="23" t="s">
        <v>100</v>
      </c>
      <c r="F54" s="38">
        <f>40+10+25+10</f>
        <v>85</v>
      </c>
      <c r="G54" s="16">
        <v>45</v>
      </c>
      <c r="H54" s="4"/>
      <c r="I54" s="59">
        <f t="shared" si="1"/>
        <v>0</v>
      </c>
    </row>
    <row r="55" spans="1:9" ht="150" customHeight="1">
      <c r="A55" s="61"/>
      <c r="B55" s="10"/>
      <c r="C55" s="125" t="s">
        <v>101</v>
      </c>
      <c r="D55" s="12"/>
      <c r="E55" s="27" t="s">
        <v>102</v>
      </c>
      <c r="F55" s="37">
        <v>30</v>
      </c>
      <c r="G55" s="16">
        <v>45</v>
      </c>
      <c r="H55" s="4"/>
      <c r="I55" s="59">
        <f t="shared" si="1"/>
        <v>0</v>
      </c>
    </row>
    <row r="56" spans="1:9" ht="150" customHeight="1">
      <c r="A56" s="61"/>
      <c r="B56" s="10"/>
      <c r="C56" s="125" t="s">
        <v>103</v>
      </c>
      <c r="D56" s="12"/>
      <c r="E56" s="27" t="s">
        <v>104</v>
      </c>
      <c r="F56" s="37">
        <v>20</v>
      </c>
      <c r="G56" s="16">
        <v>45</v>
      </c>
      <c r="H56" s="4"/>
      <c r="I56" s="59">
        <f t="shared" si="1"/>
        <v>0</v>
      </c>
    </row>
    <row r="57" spans="1:9" ht="150" customHeight="1">
      <c r="A57" s="61"/>
      <c r="B57" s="10"/>
      <c r="C57" s="125" t="s">
        <v>105</v>
      </c>
      <c r="D57" s="12"/>
      <c r="E57" s="27" t="s">
        <v>106</v>
      </c>
      <c r="F57" s="37">
        <v>15</v>
      </c>
      <c r="G57" s="16">
        <v>45</v>
      </c>
      <c r="H57" s="4"/>
      <c r="I57" s="59">
        <f t="shared" si="1"/>
        <v>0</v>
      </c>
    </row>
    <row r="58" spans="1:9" ht="150" customHeight="1">
      <c r="A58" s="61"/>
      <c r="B58" s="10"/>
      <c r="C58" s="125" t="s">
        <v>107</v>
      </c>
      <c r="D58" s="12"/>
      <c r="E58" s="21" t="s">
        <v>108</v>
      </c>
      <c r="F58" s="37">
        <f>50+20</f>
        <v>70</v>
      </c>
      <c r="G58" s="16">
        <v>45</v>
      </c>
      <c r="H58" s="4"/>
      <c r="I58" s="59">
        <f t="shared" si="1"/>
        <v>0</v>
      </c>
    </row>
    <row r="59" spans="1:9" ht="150" customHeight="1">
      <c r="A59" s="61"/>
      <c r="B59" s="10"/>
      <c r="C59" s="125" t="s">
        <v>109</v>
      </c>
      <c r="D59" s="12"/>
      <c r="E59" s="21" t="s">
        <v>110</v>
      </c>
      <c r="F59" s="37">
        <v>30</v>
      </c>
      <c r="G59" s="16">
        <v>45</v>
      </c>
      <c r="H59" s="4"/>
      <c r="I59" s="59">
        <f t="shared" si="1"/>
        <v>0</v>
      </c>
    </row>
    <row r="60" spans="1:9" ht="150" customHeight="1">
      <c r="A60" s="61"/>
      <c r="B60" s="10"/>
      <c r="C60" s="125" t="s">
        <v>111</v>
      </c>
      <c r="D60" s="12"/>
      <c r="E60" s="21" t="s">
        <v>112</v>
      </c>
      <c r="F60" s="37">
        <v>30</v>
      </c>
      <c r="G60" s="16">
        <v>45</v>
      </c>
      <c r="H60" s="4"/>
      <c r="I60" s="59">
        <f t="shared" si="1"/>
        <v>0</v>
      </c>
    </row>
    <row r="61" spans="1:9" ht="150" customHeight="1">
      <c r="A61" s="61"/>
      <c r="B61" s="10"/>
      <c r="C61" s="125" t="s">
        <v>113</v>
      </c>
      <c r="D61" s="12"/>
      <c r="E61" s="21" t="s">
        <v>114</v>
      </c>
      <c r="F61" s="37">
        <v>20</v>
      </c>
      <c r="G61" s="16">
        <v>45</v>
      </c>
      <c r="H61" s="4"/>
      <c r="I61" s="59">
        <f t="shared" si="1"/>
        <v>0</v>
      </c>
    </row>
    <row r="62" spans="1:9" ht="150" customHeight="1">
      <c r="A62" s="61"/>
      <c r="B62" s="10"/>
      <c r="C62" s="125" t="s">
        <v>115</v>
      </c>
      <c r="D62" s="12"/>
      <c r="E62" s="21" t="s">
        <v>116</v>
      </c>
      <c r="F62" s="37">
        <v>50</v>
      </c>
      <c r="G62" s="16">
        <v>45</v>
      </c>
      <c r="H62" s="4"/>
      <c r="I62" s="59">
        <f t="shared" si="1"/>
        <v>0</v>
      </c>
    </row>
    <row r="63" spans="1:9" ht="150" customHeight="1">
      <c r="A63" s="58"/>
      <c r="B63" s="10"/>
      <c r="C63" s="125" t="s">
        <v>117</v>
      </c>
      <c r="D63" s="12"/>
      <c r="E63" s="23" t="s">
        <v>118</v>
      </c>
      <c r="F63" s="36">
        <v>60</v>
      </c>
      <c r="G63" s="16">
        <v>45</v>
      </c>
      <c r="H63" s="4"/>
      <c r="I63" s="59">
        <f t="shared" si="1"/>
        <v>0</v>
      </c>
    </row>
    <row r="64" spans="1:9" ht="150" customHeight="1">
      <c r="A64" s="58"/>
      <c r="B64" s="10"/>
      <c r="C64" s="125" t="s">
        <v>119</v>
      </c>
      <c r="D64" s="12"/>
      <c r="E64" s="23" t="s">
        <v>277</v>
      </c>
      <c r="F64" s="36">
        <v>20</v>
      </c>
      <c r="G64" s="16">
        <v>45</v>
      </c>
      <c r="H64" s="4"/>
      <c r="I64" s="59">
        <f t="shared" si="1"/>
        <v>0</v>
      </c>
    </row>
    <row r="65" spans="1:9" ht="150" customHeight="1">
      <c r="A65" s="58"/>
      <c r="B65" s="10"/>
      <c r="C65" s="125" t="s">
        <v>120</v>
      </c>
      <c r="D65" s="12"/>
      <c r="E65" s="23" t="s">
        <v>121</v>
      </c>
      <c r="F65" s="36">
        <f>35+15</f>
        <v>50</v>
      </c>
      <c r="G65" s="16">
        <v>45</v>
      </c>
      <c r="H65" s="4"/>
      <c r="I65" s="59">
        <f t="shared" si="1"/>
        <v>0</v>
      </c>
    </row>
    <row r="66" spans="1:9" ht="150" customHeight="1">
      <c r="A66" s="58"/>
      <c r="B66" s="10"/>
      <c r="C66" s="125" t="s">
        <v>122</v>
      </c>
      <c r="D66" s="12"/>
      <c r="E66" s="23" t="s">
        <v>123</v>
      </c>
      <c r="F66" s="36">
        <v>10</v>
      </c>
      <c r="G66" s="16">
        <v>45</v>
      </c>
      <c r="H66" s="4"/>
      <c r="I66" s="59">
        <f t="shared" si="1"/>
        <v>0</v>
      </c>
    </row>
    <row r="67" spans="1:9" ht="150" customHeight="1">
      <c r="A67" s="58"/>
      <c r="B67" s="10"/>
      <c r="C67" s="125" t="s">
        <v>124</v>
      </c>
      <c r="D67" s="12"/>
      <c r="E67" s="23" t="s">
        <v>278</v>
      </c>
      <c r="F67" s="36">
        <v>30</v>
      </c>
      <c r="G67" s="16">
        <v>45</v>
      </c>
      <c r="H67" s="4"/>
      <c r="I67" s="59">
        <f t="shared" si="1"/>
        <v>0</v>
      </c>
    </row>
    <row r="68" spans="1:9" ht="150" customHeight="1">
      <c r="A68" s="58"/>
      <c r="B68" s="10"/>
      <c r="C68" s="125" t="s">
        <v>125</v>
      </c>
      <c r="D68" s="12"/>
      <c r="E68" s="23" t="s">
        <v>126</v>
      </c>
      <c r="F68" s="36">
        <v>50</v>
      </c>
      <c r="G68" s="16">
        <v>45</v>
      </c>
      <c r="H68" s="4"/>
      <c r="I68" s="59">
        <f t="shared" si="1"/>
        <v>0</v>
      </c>
    </row>
    <row r="69" spans="1:9" ht="150" customHeight="1">
      <c r="A69" s="61"/>
      <c r="B69" s="10"/>
      <c r="C69" s="125" t="s">
        <v>127</v>
      </c>
      <c r="D69" s="12"/>
      <c r="E69" s="28" t="s">
        <v>128</v>
      </c>
      <c r="F69" s="37">
        <v>20</v>
      </c>
      <c r="G69" s="16">
        <v>45</v>
      </c>
      <c r="H69" s="4"/>
      <c r="I69" s="59">
        <f t="shared" si="1"/>
        <v>0</v>
      </c>
    </row>
    <row r="70" spans="1:9" ht="150" customHeight="1">
      <c r="A70" s="61"/>
      <c r="B70" s="10"/>
      <c r="C70" s="125" t="s">
        <v>129</v>
      </c>
      <c r="D70" s="12"/>
      <c r="E70" s="28" t="s">
        <v>130</v>
      </c>
      <c r="F70" s="37">
        <v>70</v>
      </c>
      <c r="G70" s="16">
        <v>45</v>
      </c>
      <c r="H70" s="4"/>
      <c r="I70" s="59">
        <f t="shared" si="1"/>
        <v>0</v>
      </c>
    </row>
    <row r="71" spans="1:9" ht="150" customHeight="1">
      <c r="A71" s="58"/>
      <c r="B71" s="10"/>
      <c r="C71" s="125" t="s">
        <v>131</v>
      </c>
      <c r="D71" s="12"/>
      <c r="E71" s="23" t="s">
        <v>279</v>
      </c>
      <c r="F71" s="36">
        <f>50+30</f>
        <v>80</v>
      </c>
      <c r="G71" s="16">
        <v>45</v>
      </c>
      <c r="H71" s="4"/>
      <c r="I71" s="59">
        <f t="shared" si="1"/>
        <v>0</v>
      </c>
    </row>
    <row r="72" spans="1:9" ht="150" customHeight="1">
      <c r="A72" s="58"/>
      <c r="B72" s="10"/>
      <c r="C72" s="125" t="s">
        <v>132</v>
      </c>
      <c r="D72" s="12"/>
      <c r="E72" s="23" t="s">
        <v>133</v>
      </c>
      <c r="F72" s="36">
        <v>30</v>
      </c>
      <c r="G72" s="16">
        <v>45</v>
      </c>
      <c r="H72" s="4"/>
      <c r="I72" s="59">
        <f t="shared" si="1"/>
        <v>0</v>
      </c>
    </row>
    <row r="73" spans="1:9" ht="150" customHeight="1">
      <c r="A73" s="61"/>
      <c r="B73" s="10"/>
      <c r="C73" s="125" t="s">
        <v>134</v>
      </c>
      <c r="D73" s="12"/>
      <c r="E73" s="21" t="s">
        <v>280</v>
      </c>
      <c r="F73" s="37">
        <f>20+60+40+50+20</f>
        <v>190</v>
      </c>
      <c r="G73" s="16">
        <v>45</v>
      </c>
      <c r="H73" s="4"/>
      <c r="I73" s="59">
        <f t="shared" si="1"/>
        <v>0</v>
      </c>
    </row>
    <row r="74" spans="1:9" ht="150" customHeight="1">
      <c r="A74" s="58"/>
      <c r="B74" s="10"/>
      <c r="C74" s="125" t="s">
        <v>135</v>
      </c>
      <c r="D74" s="12"/>
      <c r="E74" s="23" t="s">
        <v>136</v>
      </c>
      <c r="F74" s="36">
        <f>20+20+40+30</f>
        <v>110</v>
      </c>
      <c r="G74" s="16">
        <v>45</v>
      </c>
      <c r="H74" s="4"/>
      <c r="I74" s="59">
        <f t="shared" si="1"/>
        <v>0</v>
      </c>
    </row>
    <row r="75" spans="1:9" ht="150" customHeight="1">
      <c r="A75" s="58"/>
      <c r="B75" s="10"/>
      <c r="C75" s="125" t="s">
        <v>137</v>
      </c>
      <c r="D75" s="12"/>
      <c r="E75" s="23" t="s">
        <v>138</v>
      </c>
      <c r="F75" s="36">
        <v>10</v>
      </c>
      <c r="G75" s="16">
        <v>45</v>
      </c>
      <c r="H75" s="4"/>
      <c r="I75" s="59">
        <f t="shared" si="1"/>
        <v>0</v>
      </c>
    </row>
    <row r="76" spans="1:9" ht="150" customHeight="1">
      <c r="A76" s="58"/>
      <c r="B76" s="10"/>
      <c r="C76" s="125" t="s">
        <v>139</v>
      </c>
      <c r="D76" s="12"/>
      <c r="E76" s="23" t="s">
        <v>140</v>
      </c>
      <c r="F76" s="36">
        <v>50</v>
      </c>
      <c r="G76" s="16">
        <v>45</v>
      </c>
      <c r="H76" s="4"/>
      <c r="I76" s="59">
        <f t="shared" si="1"/>
        <v>0</v>
      </c>
    </row>
    <row r="77" spans="1:9" ht="150" customHeight="1">
      <c r="A77" s="58"/>
      <c r="B77" s="10"/>
      <c r="C77" s="125" t="s">
        <v>141</v>
      </c>
      <c r="D77" s="12"/>
      <c r="E77" s="23" t="s">
        <v>142</v>
      </c>
      <c r="F77" s="36">
        <f>30+50</f>
        <v>80</v>
      </c>
      <c r="G77" s="16">
        <v>45</v>
      </c>
      <c r="H77" s="4"/>
      <c r="I77" s="59">
        <f t="shared" si="1"/>
        <v>0</v>
      </c>
    </row>
    <row r="78" spans="1:9" ht="150" customHeight="1">
      <c r="A78" s="58"/>
      <c r="B78" s="10"/>
      <c r="C78" s="125" t="s">
        <v>143</v>
      </c>
      <c r="D78" s="12"/>
      <c r="E78" s="22" t="s">
        <v>144</v>
      </c>
      <c r="F78" s="36">
        <v>10</v>
      </c>
      <c r="G78" s="16">
        <v>45</v>
      </c>
      <c r="H78" s="4"/>
      <c r="I78" s="59">
        <f t="shared" si="1"/>
        <v>0</v>
      </c>
    </row>
    <row r="79" spans="1:9" ht="150" customHeight="1">
      <c r="A79" s="58"/>
      <c r="B79" s="10"/>
      <c r="C79" s="125" t="s">
        <v>145</v>
      </c>
      <c r="D79" s="12"/>
      <c r="E79" s="23" t="s">
        <v>146</v>
      </c>
      <c r="F79" s="36">
        <v>30</v>
      </c>
      <c r="G79" s="16">
        <v>45</v>
      </c>
      <c r="H79" s="4"/>
      <c r="I79" s="59">
        <f t="shared" si="1"/>
        <v>0</v>
      </c>
    </row>
    <row r="80" spans="1:9" ht="150" customHeight="1">
      <c r="A80" s="58"/>
      <c r="B80" s="10"/>
      <c r="C80" s="125" t="s">
        <v>147</v>
      </c>
      <c r="D80" s="12"/>
      <c r="E80" s="23" t="s">
        <v>281</v>
      </c>
      <c r="F80" s="36">
        <v>20</v>
      </c>
      <c r="G80" s="16">
        <v>45</v>
      </c>
      <c r="H80" s="4"/>
      <c r="I80" s="59">
        <f t="shared" si="1"/>
        <v>0</v>
      </c>
    </row>
    <row r="81" spans="1:9" ht="150" customHeight="1">
      <c r="A81" s="61"/>
      <c r="B81" s="10"/>
      <c r="C81" s="125" t="s">
        <v>148</v>
      </c>
      <c r="D81" s="12"/>
      <c r="E81" s="26" t="s">
        <v>149</v>
      </c>
      <c r="F81" s="37">
        <v>20</v>
      </c>
      <c r="G81" s="16">
        <v>45</v>
      </c>
      <c r="H81" s="4"/>
      <c r="I81" s="59">
        <f t="shared" si="1"/>
        <v>0</v>
      </c>
    </row>
    <row r="82" spans="1:9" ht="150" customHeight="1">
      <c r="A82" s="58"/>
      <c r="B82" s="10"/>
      <c r="C82" s="125" t="s">
        <v>150</v>
      </c>
      <c r="D82" s="12"/>
      <c r="E82" s="23" t="s">
        <v>151</v>
      </c>
      <c r="F82" s="36">
        <v>60</v>
      </c>
      <c r="G82" s="16">
        <v>45</v>
      </c>
      <c r="H82" s="4"/>
      <c r="I82" s="59">
        <f t="shared" si="1"/>
        <v>0</v>
      </c>
    </row>
    <row r="83" spans="1:9" ht="150" customHeight="1">
      <c r="A83" s="58"/>
      <c r="B83" s="10"/>
      <c r="C83" s="125" t="s">
        <v>152</v>
      </c>
      <c r="D83" s="12"/>
      <c r="E83" s="23" t="s">
        <v>153</v>
      </c>
      <c r="F83" s="36">
        <v>60</v>
      </c>
      <c r="G83" s="16">
        <v>45</v>
      </c>
      <c r="H83" s="4"/>
      <c r="I83" s="59">
        <f t="shared" si="1"/>
        <v>0</v>
      </c>
    </row>
    <row r="84" spans="1:9" ht="150" customHeight="1">
      <c r="A84" s="61"/>
      <c r="B84" s="10"/>
      <c r="C84" s="125" t="s">
        <v>154</v>
      </c>
      <c r="D84" s="12"/>
      <c r="E84" s="27" t="s">
        <v>155</v>
      </c>
      <c r="F84" s="37">
        <f>10+10+9+70</f>
        <v>99</v>
      </c>
      <c r="G84" s="16">
        <v>45</v>
      </c>
      <c r="H84" s="4"/>
      <c r="I84" s="59">
        <f t="shared" si="1"/>
        <v>0</v>
      </c>
    </row>
    <row r="85" spans="1:9" ht="150" customHeight="1">
      <c r="A85" s="61"/>
      <c r="B85" s="10"/>
      <c r="C85" s="125" t="s">
        <v>156</v>
      </c>
      <c r="D85" s="12"/>
      <c r="E85" s="27" t="s">
        <v>157</v>
      </c>
      <c r="F85" s="37">
        <v>30</v>
      </c>
      <c r="G85" s="16">
        <v>45</v>
      </c>
      <c r="H85" s="4"/>
      <c r="I85" s="59">
        <f t="shared" si="1"/>
        <v>0</v>
      </c>
    </row>
    <row r="86" spans="1:9" ht="150" customHeight="1">
      <c r="A86" s="61"/>
      <c r="B86" s="10"/>
      <c r="C86" s="125" t="s">
        <v>158</v>
      </c>
      <c r="D86" s="12"/>
      <c r="E86" s="27" t="s">
        <v>159</v>
      </c>
      <c r="F86" s="37">
        <v>10</v>
      </c>
      <c r="G86" s="16">
        <v>45</v>
      </c>
      <c r="H86" s="4"/>
      <c r="I86" s="59">
        <f t="shared" si="1"/>
        <v>0</v>
      </c>
    </row>
    <row r="87" spans="1:9" ht="150" customHeight="1">
      <c r="A87" s="61"/>
      <c r="B87" s="10"/>
      <c r="C87" s="125" t="s">
        <v>160</v>
      </c>
      <c r="D87" s="12"/>
      <c r="E87" s="27" t="s">
        <v>161</v>
      </c>
      <c r="F87" s="37">
        <v>30</v>
      </c>
      <c r="G87" s="16">
        <v>45</v>
      </c>
      <c r="H87" s="4"/>
      <c r="I87" s="59">
        <f t="shared" si="1"/>
        <v>0</v>
      </c>
    </row>
    <row r="88" spans="1:9" ht="150" customHeight="1">
      <c r="A88" s="58"/>
      <c r="B88" s="10"/>
      <c r="C88" s="125" t="s">
        <v>162</v>
      </c>
      <c r="D88" s="12"/>
      <c r="E88" s="23" t="s">
        <v>163</v>
      </c>
      <c r="F88" s="36">
        <v>30</v>
      </c>
      <c r="G88" s="16">
        <v>45</v>
      </c>
      <c r="H88" s="4"/>
      <c r="I88" s="59">
        <f t="shared" si="1"/>
        <v>0</v>
      </c>
    </row>
    <row r="89" spans="1:9" ht="150" customHeight="1">
      <c r="A89" s="58"/>
      <c r="B89" s="10"/>
      <c r="C89" s="125" t="s">
        <v>164</v>
      </c>
      <c r="D89" s="12"/>
      <c r="E89" s="23" t="s">
        <v>165</v>
      </c>
      <c r="F89" s="36">
        <v>60</v>
      </c>
      <c r="G89" s="16">
        <v>45</v>
      </c>
      <c r="H89" s="4"/>
      <c r="I89" s="59">
        <f t="shared" si="1"/>
        <v>0</v>
      </c>
    </row>
    <row r="90" spans="1:9" ht="150" customHeight="1">
      <c r="A90" s="58"/>
      <c r="B90" s="10"/>
      <c r="C90" s="125" t="s">
        <v>166</v>
      </c>
      <c r="D90" s="12"/>
      <c r="E90" s="23" t="s">
        <v>167</v>
      </c>
      <c r="F90" s="36">
        <v>7</v>
      </c>
      <c r="G90" s="16">
        <v>75</v>
      </c>
      <c r="H90" s="4"/>
      <c r="I90" s="59">
        <f t="shared" si="1"/>
        <v>0</v>
      </c>
    </row>
    <row r="91" spans="1:9" ht="150" customHeight="1">
      <c r="A91" s="58"/>
      <c r="B91" s="10"/>
      <c r="C91" s="125" t="s">
        <v>168</v>
      </c>
      <c r="D91" s="12"/>
      <c r="E91" s="23" t="s">
        <v>169</v>
      </c>
      <c r="F91" s="36">
        <v>30</v>
      </c>
      <c r="G91" s="16">
        <v>75</v>
      </c>
      <c r="H91" s="4"/>
      <c r="I91" s="59">
        <f t="shared" si="1"/>
        <v>0</v>
      </c>
    </row>
    <row r="92" spans="1:9" ht="150" customHeight="1">
      <c r="A92" s="58"/>
      <c r="B92" s="10"/>
      <c r="C92" s="125" t="s">
        <v>170</v>
      </c>
      <c r="D92" s="12"/>
      <c r="E92" s="23" t="s">
        <v>171</v>
      </c>
      <c r="F92" s="36">
        <v>20</v>
      </c>
      <c r="G92" s="16">
        <v>75</v>
      </c>
      <c r="H92" s="4"/>
      <c r="I92" s="59">
        <f t="shared" si="1"/>
        <v>0</v>
      </c>
    </row>
    <row r="93" spans="1:9" ht="150" customHeight="1">
      <c r="A93" s="58"/>
      <c r="B93" s="10"/>
      <c r="C93" s="125" t="s">
        <v>172</v>
      </c>
      <c r="D93" s="12"/>
      <c r="E93" s="23" t="s">
        <v>173</v>
      </c>
      <c r="F93" s="36">
        <f>40+80+50</f>
        <v>170</v>
      </c>
      <c r="G93" s="16">
        <v>75</v>
      </c>
      <c r="H93" s="4"/>
      <c r="I93" s="59">
        <f t="shared" si="1"/>
        <v>0</v>
      </c>
    </row>
    <row r="94" spans="1:9" ht="150" customHeight="1">
      <c r="A94" s="58"/>
      <c r="B94" s="10"/>
      <c r="C94" s="125" t="s">
        <v>174</v>
      </c>
      <c r="D94" s="12"/>
      <c r="E94" s="23" t="s">
        <v>175</v>
      </c>
      <c r="F94" s="36">
        <v>15</v>
      </c>
      <c r="G94" s="16">
        <v>75</v>
      </c>
      <c r="H94" s="4"/>
      <c r="I94" s="59">
        <f t="shared" si="1"/>
        <v>0</v>
      </c>
    </row>
    <row r="95" spans="1:9" ht="150" customHeight="1">
      <c r="A95" s="58"/>
      <c r="B95" s="10"/>
      <c r="C95" s="125" t="s">
        <v>176</v>
      </c>
      <c r="D95" s="12"/>
      <c r="E95" s="23" t="s">
        <v>177</v>
      </c>
      <c r="F95" s="36">
        <v>25</v>
      </c>
      <c r="G95" s="16">
        <v>75</v>
      </c>
      <c r="H95" s="4"/>
      <c r="I95" s="59">
        <f t="shared" si="1"/>
        <v>0</v>
      </c>
    </row>
    <row r="96" spans="1:9" ht="150" customHeight="1">
      <c r="A96" s="58"/>
      <c r="B96" s="10"/>
      <c r="C96" s="125" t="s">
        <v>178</v>
      </c>
      <c r="D96" s="12"/>
      <c r="E96" s="23" t="s">
        <v>179</v>
      </c>
      <c r="F96" s="36">
        <f>10+70+30</f>
        <v>110</v>
      </c>
      <c r="G96" s="16">
        <v>75</v>
      </c>
      <c r="H96" s="4"/>
      <c r="I96" s="59">
        <f t="shared" si="1"/>
        <v>0</v>
      </c>
    </row>
    <row r="97" spans="1:9" ht="150" customHeight="1">
      <c r="A97" s="58"/>
      <c r="B97" s="10"/>
      <c r="C97" s="125" t="s">
        <v>180</v>
      </c>
      <c r="D97" s="12"/>
      <c r="E97" s="23" t="s">
        <v>181</v>
      </c>
      <c r="F97" s="36">
        <v>30</v>
      </c>
      <c r="G97" s="16">
        <v>75</v>
      </c>
      <c r="H97" s="4"/>
      <c r="I97" s="59">
        <f t="shared" si="1"/>
        <v>0</v>
      </c>
    </row>
    <row r="98" spans="1:9" ht="150" customHeight="1">
      <c r="A98" s="58"/>
      <c r="B98" s="10"/>
      <c r="C98" s="125" t="s">
        <v>182</v>
      </c>
      <c r="D98" s="12"/>
      <c r="E98" s="26" t="s">
        <v>183</v>
      </c>
      <c r="F98" s="36">
        <v>6</v>
      </c>
      <c r="G98" s="16">
        <v>75</v>
      </c>
      <c r="H98" s="4"/>
      <c r="I98" s="59">
        <f t="shared" si="1"/>
        <v>0</v>
      </c>
    </row>
    <row r="99" spans="1:9" ht="150" customHeight="1">
      <c r="A99" s="58"/>
      <c r="B99" s="10"/>
      <c r="C99" s="125" t="s">
        <v>184</v>
      </c>
      <c r="D99" s="12"/>
      <c r="E99" s="22" t="s">
        <v>185</v>
      </c>
      <c r="F99" s="36">
        <v>10</v>
      </c>
      <c r="G99" s="16">
        <v>75</v>
      </c>
      <c r="H99" s="4"/>
      <c r="I99" s="59">
        <f t="shared" si="1"/>
        <v>0</v>
      </c>
    </row>
    <row r="100" spans="1:9" ht="150" customHeight="1">
      <c r="A100" s="58"/>
      <c r="B100" s="10"/>
      <c r="C100" s="125" t="s">
        <v>186</v>
      </c>
      <c r="D100" s="12"/>
      <c r="E100" s="22" t="s">
        <v>187</v>
      </c>
      <c r="F100" s="36">
        <v>6</v>
      </c>
      <c r="G100" s="16">
        <v>75</v>
      </c>
      <c r="H100" s="4"/>
      <c r="I100" s="59">
        <f t="shared" si="1"/>
        <v>0</v>
      </c>
    </row>
    <row r="101" spans="1:9" ht="150" customHeight="1">
      <c r="A101" s="58"/>
      <c r="B101" s="10"/>
      <c r="C101" s="125" t="s">
        <v>188</v>
      </c>
      <c r="D101" s="12"/>
      <c r="E101" s="23" t="s">
        <v>189</v>
      </c>
      <c r="F101" s="36">
        <v>60</v>
      </c>
      <c r="G101" s="16">
        <v>65</v>
      </c>
      <c r="H101" s="4"/>
      <c r="I101" s="59">
        <f t="shared" si="1"/>
        <v>0</v>
      </c>
    </row>
    <row r="102" spans="1:9" ht="150" customHeight="1">
      <c r="A102" s="61"/>
      <c r="B102" s="10"/>
      <c r="C102" s="125" t="s">
        <v>190</v>
      </c>
      <c r="D102" s="12"/>
      <c r="E102" s="26" t="s">
        <v>191</v>
      </c>
      <c r="F102" s="37">
        <v>6</v>
      </c>
      <c r="G102" s="16">
        <v>65</v>
      </c>
      <c r="H102" s="4"/>
      <c r="I102" s="59">
        <f t="shared" si="1"/>
        <v>0</v>
      </c>
    </row>
    <row r="103" spans="1:9" ht="150" customHeight="1">
      <c r="A103" s="58"/>
      <c r="B103" s="10"/>
      <c r="C103" s="125" t="s">
        <v>192</v>
      </c>
      <c r="D103" s="12"/>
      <c r="E103" s="26" t="s">
        <v>198</v>
      </c>
      <c r="F103" s="36">
        <v>10</v>
      </c>
      <c r="G103" s="16">
        <v>75</v>
      </c>
      <c r="H103" s="4"/>
      <c r="I103" s="59">
        <f t="shared" si="1"/>
        <v>0</v>
      </c>
    </row>
    <row r="104" spans="1:9" ht="150" customHeight="1">
      <c r="A104" s="60"/>
      <c r="B104" s="10"/>
      <c r="C104" s="125" t="s">
        <v>193</v>
      </c>
      <c r="D104" s="12"/>
      <c r="E104" s="21" t="s">
        <v>282</v>
      </c>
      <c r="F104" s="37">
        <v>30</v>
      </c>
      <c r="G104" s="16">
        <v>75</v>
      </c>
      <c r="H104" s="4"/>
      <c r="I104" s="59">
        <f t="shared" si="1"/>
        <v>0</v>
      </c>
    </row>
    <row r="105" spans="1:9" ht="150" customHeight="1">
      <c r="A105" s="61"/>
      <c r="B105" s="10"/>
      <c r="C105" s="125" t="s">
        <v>194</v>
      </c>
      <c r="D105" s="12"/>
      <c r="E105" s="21" t="s">
        <v>283</v>
      </c>
      <c r="F105" s="37">
        <v>3</v>
      </c>
      <c r="G105" s="16">
        <v>75</v>
      </c>
      <c r="H105" s="4"/>
      <c r="I105" s="59">
        <f t="shared" si="1"/>
        <v>0</v>
      </c>
    </row>
    <row r="106" spans="1:9" ht="150" customHeight="1">
      <c r="A106" s="61"/>
      <c r="B106" s="10"/>
      <c r="C106" s="125" t="s">
        <v>195</v>
      </c>
      <c r="D106" s="12"/>
      <c r="E106" s="21" t="s">
        <v>196</v>
      </c>
      <c r="F106" s="37">
        <v>50</v>
      </c>
      <c r="G106" s="16">
        <v>75</v>
      </c>
      <c r="H106" s="4"/>
      <c r="I106" s="59">
        <f t="shared" si="1"/>
        <v>0</v>
      </c>
    </row>
    <row r="107" spans="1:9" ht="150" customHeight="1">
      <c r="A107" s="60"/>
      <c r="B107" s="10"/>
      <c r="C107" s="125" t="s">
        <v>197</v>
      </c>
      <c r="D107" s="12"/>
      <c r="E107" s="21" t="s">
        <v>284</v>
      </c>
      <c r="F107" s="37">
        <v>10</v>
      </c>
      <c r="G107" s="16">
        <v>75</v>
      </c>
      <c r="H107" s="4"/>
      <c r="I107" s="59">
        <f t="shared" si="1"/>
        <v>0</v>
      </c>
    </row>
    <row r="108" spans="1:9" ht="150" customHeight="1">
      <c r="A108" s="63"/>
      <c r="B108" s="42"/>
      <c r="C108" s="127" t="s">
        <v>199</v>
      </c>
      <c r="D108" s="24"/>
      <c r="E108" s="30" t="s">
        <v>200</v>
      </c>
      <c r="F108" s="39">
        <v>10</v>
      </c>
      <c r="G108" s="41">
        <v>75</v>
      </c>
      <c r="H108" s="4"/>
      <c r="I108" s="59">
        <f t="shared" si="1"/>
        <v>0</v>
      </c>
    </row>
    <row r="109" spans="1:9" ht="150" customHeight="1">
      <c r="A109" s="63"/>
      <c r="B109" s="42"/>
      <c r="C109" s="127" t="s">
        <v>201</v>
      </c>
      <c r="D109" s="24"/>
      <c r="E109" s="30" t="s">
        <v>202</v>
      </c>
      <c r="F109" s="40">
        <v>6</v>
      </c>
      <c r="G109" s="41">
        <v>75</v>
      </c>
      <c r="H109" s="4"/>
      <c r="I109" s="59">
        <f t="shared" si="1"/>
        <v>0</v>
      </c>
    </row>
    <row r="110" spans="1:9" ht="150" customHeight="1">
      <c r="A110" s="63"/>
      <c r="B110" s="42"/>
      <c r="C110" s="127" t="s">
        <v>203</v>
      </c>
      <c r="D110" s="24"/>
      <c r="E110" s="31" t="s">
        <v>204</v>
      </c>
      <c r="F110" s="40">
        <v>3</v>
      </c>
      <c r="G110" s="41">
        <v>75</v>
      </c>
      <c r="H110" s="4"/>
      <c r="I110" s="59">
        <f t="shared" si="1"/>
        <v>0</v>
      </c>
    </row>
    <row r="111" spans="1:9" ht="150" customHeight="1">
      <c r="A111" s="64"/>
      <c r="B111" s="42"/>
      <c r="C111" s="127" t="s">
        <v>205</v>
      </c>
      <c r="D111" s="24"/>
      <c r="E111" s="31" t="s">
        <v>206</v>
      </c>
      <c r="F111" s="39">
        <v>7</v>
      </c>
      <c r="G111" s="41">
        <v>75</v>
      </c>
      <c r="H111" s="4"/>
      <c r="I111" s="59">
        <f t="shared" si="1"/>
        <v>0</v>
      </c>
    </row>
    <row r="112" spans="1:9" ht="150" customHeight="1">
      <c r="A112" s="63"/>
      <c r="B112" s="42"/>
      <c r="C112" s="127" t="s">
        <v>207</v>
      </c>
      <c r="D112" s="24"/>
      <c r="E112" s="30" t="s">
        <v>208</v>
      </c>
      <c r="F112" s="40">
        <v>19</v>
      </c>
      <c r="G112" s="41">
        <v>75</v>
      </c>
      <c r="H112" s="4"/>
      <c r="I112" s="59">
        <f t="shared" si="1"/>
        <v>0</v>
      </c>
    </row>
    <row r="113" spans="1:9" ht="150" customHeight="1">
      <c r="A113" s="63"/>
      <c r="B113" s="42"/>
      <c r="C113" s="127" t="s">
        <v>209</v>
      </c>
      <c r="D113" s="24"/>
      <c r="E113" s="30" t="s">
        <v>210</v>
      </c>
      <c r="F113" s="40">
        <v>14</v>
      </c>
      <c r="G113" s="41">
        <v>75</v>
      </c>
      <c r="H113" s="4"/>
      <c r="I113" s="59">
        <f t="shared" si="1"/>
        <v>0</v>
      </c>
    </row>
    <row r="114" spans="1:9" ht="150" customHeight="1">
      <c r="A114" s="63"/>
      <c r="B114" s="42"/>
      <c r="C114" s="127" t="s">
        <v>211</v>
      </c>
      <c r="D114" s="24"/>
      <c r="E114" s="32" t="s">
        <v>212</v>
      </c>
      <c r="F114" s="39">
        <v>30</v>
      </c>
      <c r="G114" s="41">
        <v>75</v>
      </c>
      <c r="H114" s="4"/>
      <c r="I114" s="59">
        <f t="shared" si="1"/>
        <v>0</v>
      </c>
    </row>
    <row r="115" spans="1:9" ht="150" customHeight="1">
      <c r="A115" s="63"/>
      <c r="B115" s="42"/>
      <c r="C115" s="127" t="s">
        <v>213</v>
      </c>
      <c r="D115" s="24"/>
      <c r="E115" s="31" t="s">
        <v>214</v>
      </c>
      <c r="F115" s="40">
        <v>4</v>
      </c>
      <c r="G115" s="41">
        <v>75</v>
      </c>
      <c r="H115" s="4"/>
      <c r="I115" s="59">
        <f t="shared" si="1"/>
        <v>0</v>
      </c>
    </row>
    <row r="116" spans="1:9" ht="150" customHeight="1">
      <c r="A116" s="63"/>
      <c r="B116" s="42"/>
      <c r="C116" s="127" t="s">
        <v>215</v>
      </c>
      <c r="D116" s="24"/>
      <c r="E116" s="31" t="s">
        <v>216</v>
      </c>
      <c r="F116" s="40">
        <v>20</v>
      </c>
      <c r="G116" s="41">
        <v>75</v>
      </c>
      <c r="H116" s="4"/>
      <c r="I116" s="59">
        <f t="shared" si="1"/>
        <v>0</v>
      </c>
    </row>
    <row r="117" spans="1:9" ht="150" customHeight="1">
      <c r="A117" s="65"/>
      <c r="B117" s="42"/>
      <c r="C117" s="127" t="s">
        <v>217</v>
      </c>
      <c r="D117" s="24"/>
      <c r="E117" s="31" t="s">
        <v>265</v>
      </c>
      <c r="F117" s="39">
        <v>10</v>
      </c>
      <c r="G117" s="41">
        <v>75</v>
      </c>
      <c r="H117" s="4"/>
      <c r="I117" s="59">
        <f t="shared" si="1"/>
        <v>0</v>
      </c>
    </row>
    <row r="118" spans="1:9" ht="150" customHeight="1">
      <c r="A118" s="65"/>
      <c r="B118" s="42"/>
      <c r="C118" s="127" t="s">
        <v>218</v>
      </c>
      <c r="D118" s="24"/>
      <c r="E118" s="31" t="s">
        <v>266</v>
      </c>
      <c r="F118" s="40">
        <v>13</v>
      </c>
      <c r="G118" s="41">
        <v>75</v>
      </c>
      <c r="H118" s="4"/>
      <c r="I118" s="59">
        <f t="shared" si="1"/>
        <v>0</v>
      </c>
    </row>
    <row r="119" spans="1:9" ht="150" customHeight="1">
      <c r="A119" s="63"/>
      <c r="B119" s="42"/>
      <c r="C119" s="127" t="s">
        <v>219</v>
      </c>
      <c r="D119" s="24"/>
      <c r="E119" s="32" t="s">
        <v>220</v>
      </c>
      <c r="F119" s="39">
        <v>10</v>
      </c>
      <c r="G119" s="41">
        <v>75</v>
      </c>
      <c r="H119" s="4"/>
      <c r="I119" s="59">
        <f t="shared" si="1"/>
        <v>0</v>
      </c>
    </row>
    <row r="120" spans="1:9" ht="150" customHeight="1">
      <c r="A120" s="63"/>
      <c r="B120" s="42"/>
      <c r="C120" s="127" t="s">
        <v>221</v>
      </c>
      <c r="D120" s="24"/>
      <c r="E120" s="32" t="s">
        <v>222</v>
      </c>
      <c r="F120" s="39">
        <v>3</v>
      </c>
      <c r="G120" s="41">
        <v>75</v>
      </c>
      <c r="H120" s="4"/>
      <c r="I120" s="59">
        <f t="shared" si="1"/>
        <v>0</v>
      </c>
    </row>
    <row r="121" spans="1:9" ht="150" customHeight="1">
      <c r="A121" s="63"/>
      <c r="B121" s="42"/>
      <c r="C121" s="127" t="s">
        <v>223</v>
      </c>
      <c r="D121" s="24"/>
      <c r="E121" s="32" t="s">
        <v>224</v>
      </c>
      <c r="F121" s="40">
        <v>31</v>
      </c>
      <c r="G121" s="41">
        <v>75</v>
      </c>
      <c r="H121" s="4"/>
      <c r="I121" s="59">
        <f t="shared" si="1"/>
        <v>0</v>
      </c>
    </row>
    <row r="122" spans="1:9" ht="150" customHeight="1">
      <c r="A122" s="63"/>
      <c r="B122" s="42"/>
      <c r="C122" s="127" t="s">
        <v>225</v>
      </c>
      <c r="D122" s="24"/>
      <c r="E122" s="32" t="s">
        <v>226</v>
      </c>
      <c r="F122" s="39">
        <v>8</v>
      </c>
      <c r="G122" s="41">
        <v>75</v>
      </c>
      <c r="H122" s="4"/>
      <c r="I122" s="59">
        <f t="shared" si="1"/>
        <v>0</v>
      </c>
    </row>
    <row r="123" spans="1:9" ht="150" customHeight="1">
      <c r="A123" s="63"/>
      <c r="B123" s="42"/>
      <c r="C123" s="127" t="s">
        <v>227</v>
      </c>
      <c r="D123" s="24"/>
      <c r="E123" s="32" t="s">
        <v>264</v>
      </c>
      <c r="F123" s="40">
        <v>15</v>
      </c>
      <c r="G123" s="41">
        <v>75</v>
      </c>
      <c r="H123" s="4"/>
      <c r="I123" s="59">
        <f t="shared" si="1"/>
        <v>0</v>
      </c>
    </row>
    <row r="124" spans="1:9" ht="150" customHeight="1">
      <c r="A124" s="63"/>
      <c r="B124" s="42"/>
      <c r="C124" s="127" t="s">
        <v>228</v>
      </c>
      <c r="D124" s="24"/>
      <c r="E124" s="32" t="s">
        <v>229</v>
      </c>
      <c r="F124" s="40">
        <v>18</v>
      </c>
      <c r="G124" s="41">
        <v>75</v>
      </c>
      <c r="H124" s="4"/>
      <c r="I124" s="59">
        <f t="shared" si="1"/>
        <v>0</v>
      </c>
    </row>
    <row r="125" spans="1:9" ht="150" customHeight="1">
      <c r="A125" s="66"/>
      <c r="B125" s="42"/>
      <c r="C125" s="127" t="s">
        <v>230</v>
      </c>
      <c r="D125" s="25"/>
      <c r="E125" s="33" t="s">
        <v>231</v>
      </c>
      <c r="F125" s="40">
        <v>23</v>
      </c>
      <c r="G125" s="41">
        <v>75</v>
      </c>
      <c r="H125" s="4"/>
      <c r="I125" s="59">
        <f t="shared" si="1"/>
        <v>0</v>
      </c>
    </row>
    <row r="126" spans="1:9" ht="150" customHeight="1">
      <c r="A126" s="66"/>
      <c r="B126" s="42"/>
      <c r="C126" s="127" t="s">
        <v>232</v>
      </c>
      <c r="D126" s="25"/>
      <c r="E126" s="34" t="s">
        <v>231</v>
      </c>
      <c r="F126" s="40">
        <v>16</v>
      </c>
      <c r="G126" s="41">
        <v>75</v>
      </c>
      <c r="H126" s="4"/>
      <c r="I126" s="59">
        <f t="shared" si="1"/>
        <v>0</v>
      </c>
    </row>
    <row r="127" spans="1:9" ht="150" customHeight="1">
      <c r="A127" s="66"/>
      <c r="B127" s="42"/>
      <c r="C127" s="127" t="s">
        <v>233</v>
      </c>
      <c r="D127" s="25"/>
      <c r="E127" s="34" t="s">
        <v>234</v>
      </c>
      <c r="F127" s="40">
        <v>12</v>
      </c>
      <c r="G127" s="41">
        <v>75</v>
      </c>
      <c r="H127" s="4"/>
      <c r="I127" s="59">
        <f t="shared" si="1"/>
        <v>0</v>
      </c>
    </row>
    <row r="128" spans="1:9" ht="150" customHeight="1">
      <c r="A128" s="66"/>
      <c r="B128" s="42"/>
      <c r="C128" s="127" t="s">
        <v>235</v>
      </c>
      <c r="D128" s="24"/>
      <c r="E128" s="32" t="s">
        <v>236</v>
      </c>
      <c r="F128" s="40">
        <v>10</v>
      </c>
      <c r="G128" s="41">
        <v>75</v>
      </c>
      <c r="H128" s="4"/>
      <c r="I128" s="59">
        <f t="shared" si="1"/>
        <v>0</v>
      </c>
    </row>
    <row r="129" spans="1:9" ht="150" customHeight="1">
      <c r="A129" s="66"/>
      <c r="B129" s="42"/>
      <c r="C129" s="127" t="s">
        <v>237</v>
      </c>
      <c r="D129" s="24"/>
      <c r="E129" s="31" t="s">
        <v>238</v>
      </c>
      <c r="F129" s="40">
        <v>31</v>
      </c>
      <c r="G129" s="41">
        <v>75</v>
      </c>
      <c r="H129" s="4"/>
      <c r="I129" s="59">
        <f t="shared" si="1"/>
        <v>0</v>
      </c>
    </row>
    <row r="130" spans="1:9" ht="150" customHeight="1">
      <c r="A130" s="66"/>
      <c r="B130" s="42"/>
      <c r="C130" s="127" t="s">
        <v>239</v>
      </c>
      <c r="D130" s="25"/>
      <c r="E130" s="34" t="s">
        <v>240</v>
      </c>
      <c r="F130" s="40">
        <v>10</v>
      </c>
      <c r="G130" s="41">
        <v>75</v>
      </c>
      <c r="H130" s="4"/>
      <c r="I130" s="59">
        <f t="shared" si="1"/>
        <v>0</v>
      </c>
    </row>
    <row r="131" spans="1:9" ht="150" customHeight="1">
      <c r="A131" s="66"/>
      <c r="B131" s="42"/>
      <c r="C131" s="127" t="s">
        <v>241</v>
      </c>
      <c r="D131" s="25"/>
      <c r="E131" s="34" t="s">
        <v>242</v>
      </c>
      <c r="F131" s="40">
        <v>10</v>
      </c>
      <c r="G131" s="41">
        <v>75</v>
      </c>
      <c r="H131" s="4"/>
      <c r="I131" s="59">
        <f t="shared" si="1"/>
        <v>0</v>
      </c>
    </row>
    <row r="132" spans="1:9" ht="150" customHeight="1">
      <c r="A132" s="66"/>
      <c r="B132" s="42"/>
      <c r="C132" s="127" t="s">
        <v>243</v>
      </c>
      <c r="D132" s="25"/>
      <c r="E132" s="33" t="s">
        <v>244</v>
      </c>
      <c r="F132" s="40">
        <v>10</v>
      </c>
      <c r="G132" s="41">
        <v>75</v>
      </c>
      <c r="H132" s="4"/>
      <c r="I132" s="59">
        <f t="shared" si="1"/>
        <v>0</v>
      </c>
    </row>
    <row r="133" spans="1:9" ht="150" customHeight="1">
      <c r="A133" s="66"/>
      <c r="B133" s="42"/>
      <c r="C133" s="127" t="s">
        <v>245</v>
      </c>
      <c r="D133" s="25"/>
      <c r="E133" s="34" t="s">
        <v>246</v>
      </c>
      <c r="F133" s="40">
        <v>26</v>
      </c>
      <c r="G133" s="41">
        <v>75</v>
      </c>
      <c r="H133" s="4"/>
      <c r="I133" s="59">
        <f t="shared" si="1"/>
        <v>0</v>
      </c>
    </row>
    <row r="134" spans="1:9" ht="150" customHeight="1">
      <c r="A134" s="66"/>
      <c r="B134" s="42"/>
      <c r="C134" s="127" t="s">
        <v>247</v>
      </c>
      <c r="D134" s="24"/>
      <c r="E134" s="30" t="s">
        <v>248</v>
      </c>
      <c r="F134" s="40">
        <v>9</v>
      </c>
      <c r="G134" s="41">
        <v>75</v>
      </c>
      <c r="H134" s="4"/>
      <c r="I134" s="59">
        <f t="shared" si="1"/>
        <v>0</v>
      </c>
    </row>
    <row r="135" spans="1:9" ht="150" customHeight="1">
      <c r="A135" s="66"/>
      <c r="B135" s="42"/>
      <c r="C135" s="127" t="s">
        <v>249</v>
      </c>
      <c r="D135" s="25"/>
      <c r="E135" s="34" t="s">
        <v>267</v>
      </c>
      <c r="F135" s="40">
        <v>15</v>
      </c>
      <c r="G135" s="41">
        <v>75</v>
      </c>
      <c r="H135" s="4"/>
      <c r="I135" s="59">
        <f t="shared" si="1"/>
        <v>0</v>
      </c>
    </row>
    <row r="136" spans="1:9" ht="150" customHeight="1">
      <c r="A136" s="66"/>
      <c r="B136" s="42"/>
      <c r="C136" s="127" t="s">
        <v>250</v>
      </c>
      <c r="D136" s="25"/>
      <c r="E136" s="33" t="s">
        <v>251</v>
      </c>
      <c r="F136" s="40">
        <v>9</v>
      </c>
      <c r="G136" s="41">
        <v>75</v>
      </c>
      <c r="H136" s="4"/>
      <c r="I136" s="59">
        <f t="shared" si="1"/>
        <v>0</v>
      </c>
    </row>
    <row r="137" spans="1:9" ht="150" customHeight="1">
      <c r="A137" s="66"/>
      <c r="B137" s="42"/>
      <c r="C137" s="127" t="s">
        <v>252</v>
      </c>
      <c r="D137" s="25"/>
      <c r="E137" s="33" t="s">
        <v>253</v>
      </c>
      <c r="F137" s="40">
        <v>6</v>
      </c>
      <c r="G137" s="41">
        <v>75</v>
      </c>
      <c r="H137" s="4"/>
      <c r="I137" s="59">
        <f t="shared" si="1"/>
        <v>0</v>
      </c>
    </row>
    <row r="138" spans="1:9" ht="150" customHeight="1">
      <c r="A138" s="66"/>
      <c r="B138" s="42"/>
      <c r="C138" s="127" t="s">
        <v>254</v>
      </c>
      <c r="D138" s="25"/>
      <c r="E138" s="33" t="s">
        <v>253</v>
      </c>
      <c r="F138" s="40">
        <v>10</v>
      </c>
      <c r="G138" s="41">
        <v>75</v>
      </c>
      <c r="H138" s="4"/>
      <c r="I138" s="59">
        <f t="shared" si="1"/>
        <v>0</v>
      </c>
    </row>
    <row r="139" spans="1:9" ht="150" customHeight="1">
      <c r="A139" s="66"/>
      <c r="B139" s="42"/>
      <c r="C139" s="127" t="s">
        <v>255</v>
      </c>
      <c r="D139" s="25"/>
      <c r="E139" s="33" t="s">
        <v>251</v>
      </c>
      <c r="F139" s="40">
        <v>12</v>
      </c>
      <c r="G139" s="41">
        <v>75</v>
      </c>
      <c r="H139" s="4"/>
      <c r="I139" s="59">
        <f t="shared" si="1"/>
        <v>0</v>
      </c>
    </row>
    <row r="140" spans="1:9" ht="150" customHeight="1">
      <c r="A140" s="66"/>
      <c r="B140" s="42"/>
      <c r="C140" s="127" t="s">
        <v>256</v>
      </c>
      <c r="D140" s="25"/>
      <c r="E140" s="33" t="s">
        <v>257</v>
      </c>
      <c r="F140" s="40">
        <v>2</v>
      </c>
      <c r="G140" s="41">
        <v>75</v>
      </c>
      <c r="H140" s="4"/>
      <c r="I140" s="59">
        <f t="shared" si="1"/>
        <v>0</v>
      </c>
    </row>
    <row r="141" spans="1:9" ht="150" customHeight="1">
      <c r="A141" s="66"/>
      <c r="B141" s="42"/>
      <c r="C141" s="127" t="s">
        <v>258</v>
      </c>
      <c r="D141" s="25"/>
      <c r="E141" s="34" t="s">
        <v>251</v>
      </c>
      <c r="F141" s="40">
        <v>14</v>
      </c>
      <c r="G141" s="41">
        <v>75</v>
      </c>
      <c r="H141" s="4"/>
      <c r="I141" s="59">
        <f t="shared" si="1"/>
        <v>0</v>
      </c>
    </row>
    <row r="142" spans="1:9" ht="150" customHeight="1">
      <c r="A142" s="66"/>
      <c r="B142" s="42"/>
      <c r="C142" s="127" t="s">
        <v>259</v>
      </c>
      <c r="D142" s="25"/>
      <c r="E142" s="34" t="s">
        <v>260</v>
      </c>
      <c r="F142" s="40">
        <v>10</v>
      </c>
      <c r="G142" s="41">
        <v>75</v>
      </c>
      <c r="H142" s="4"/>
      <c r="I142" s="59">
        <f t="shared" si="1"/>
        <v>0</v>
      </c>
    </row>
    <row r="143" spans="1:9" ht="150" customHeight="1">
      <c r="A143" s="66"/>
      <c r="B143" s="42"/>
      <c r="C143" s="127" t="s">
        <v>261</v>
      </c>
      <c r="D143" s="25"/>
      <c r="E143" s="34" t="s">
        <v>262</v>
      </c>
      <c r="F143" s="40">
        <v>12</v>
      </c>
      <c r="G143" s="41">
        <v>75</v>
      </c>
      <c r="H143" s="4"/>
      <c r="I143" s="59">
        <f t="shared" si="1"/>
        <v>0</v>
      </c>
    </row>
    <row r="144" spans="1:9" ht="150" customHeight="1">
      <c r="A144" s="66"/>
      <c r="B144" s="42"/>
      <c r="C144" s="127" t="s">
        <v>263</v>
      </c>
      <c r="D144" s="25"/>
      <c r="E144" s="33" t="s">
        <v>253</v>
      </c>
      <c r="F144" s="40">
        <v>17</v>
      </c>
      <c r="G144" s="41">
        <v>75</v>
      </c>
      <c r="H144" s="4"/>
      <c r="I144" s="59">
        <f t="shared" si="1"/>
        <v>0</v>
      </c>
    </row>
    <row r="145" spans="1:9" ht="150" customHeight="1">
      <c r="A145" s="67"/>
      <c r="B145" s="8"/>
      <c r="C145" s="128"/>
      <c r="D145" s="6"/>
      <c r="E145" s="29"/>
      <c r="F145" s="133"/>
      <c r="G145" s="15"/>
      <c r="H145" s="7"/>
      <c r="I145" s="59">
        <f t="shared" ref="I145" si="2">SUM(G145)*(H145)</f>
        <v>0</v>
      </c>
    </row>
    <row r="146" spans="1:9">
      <c r="A146" s="68"/>
      <c r="B146" s="69"/>
      <c r="C146" s="129"/>
      <c r="D146" s="69"/>
      <c r="E146" s="119"/>
      <c r="F146" s="134"/>
      <c r="G146" s="70"/>
      <c r="H146" s="5"/>
      <c r="I146" s="59"/>
    </row>
    <row r="147" spans="1:9" ht="30" customHeight="1">
      <c r="A147" s="68"/>
      <c r="B147" s="69"/>
      <c r="C147" s="129"/>
      <c r="D147" s="69"/>
      <c r="E147" s="119"/>
      <c r="F147" s="134"/>
      <c r="G147" s="17"/>
      <c r="H147" s="3"/>
      <c r="I147" s="59">
        <f>SUM(I11:I145)*1.1</f>
        <v>0</v>
      </c>
    </row>
    <row r="148" spans="1:9">
      <c r="A148" s="68"/>
      <c r="B148" s="69"/>
      <c r="C148" s="129"/>
      <c r="D148" s="69"/>
      <c r="E148" s="119"/>
      <c r="F148" s="134"/>
      <c r="G148" s="70"/>
      <c r="H148" s="3"/>
      <c r="I148" s="71"/>
    </row>
    <row r="149" spans="1:9">
      <c r="A149" s="68"/>
      <c r="B149" s="69"/>
      <c r="C149" s="129"/>
      <c r="D149" s="69"/>
      <c r="E149" s="105" t="s">
        <v>8</v>
      </c>
      <c r="F149" s="106"/>
      <c r="G149" s="18"/>
      <c r="H149" s="1"/>
      <c r="I149" s="72"/>
    </row>
    <row r="150" spans="1:9">
      <c r="A150" s="68"/>
      <c r="B150" s="69"/>
      <c r="C150" s="129"/>
      <c r="D150" s="69"/>
      <c r="E150" s="95" t="s">
        <v>9</v>
      </c>
      <c r="F150" s="96"/>
      <c r="G150" s="70"/>
      <c r="H150" s="69"/>
      <c r="I150" s="73"/>
    </row>
    <row r="151" spans="1:9">
      <c r="A151" s="68"/>
      <c r="B151" s="69"/>
      <c r="C151" s="129"/>
      <c r="D151" s="69"/>
      <c r="E151" s="95" t="s">
        <v>10</v>
      </c>
      <c r="F151" s="96"/>
      <c r="G151" s="70"/>
      <c r="H151" s="69"/>
      <c r="I151" s="73"/>
    </row>
    <row r="152" spans="1:9">
      <c r="A152" s="68"/>
      <c r="B152" s="69"/>
      <c r="C152" s="129"/>
      <c r="D152" s="69"/>
      <c r="E152" s="95" t="s">
        <v>11</v>
      </c>
      <c r="F152" s="96"/>
      <c r="G152" s="70"/>
      <c r="H152" s="69"/>
      <c r="I152" s="73"/>
    </row>
    <row r="153" spans="1:9">
      <c r="A153" s="68"/>
      <c r="B153" s="69"/>
      <c r="C153" s="129"/>
      <c r="D153" s="69"/>
      <c r="E153" s="95" t="s">
        <v>12</v>
      </c>
      <c r="F153" s="96"/>
      <c r="G153" s="70"/>
      <c r="H153" s="69"/>
      <c r="I153" s="73"/>
    </row>
    <row r="154" spans="1:9">
      <c r="A154" s="68"/>
      <c r="B154" s="69"/>
      <c r="C154" s="129"/>
      <c r="D154" s="69"/>
      <c r="E154" s="97" t="s">
        <v>13</v>
      </c>
      <c r="F154" s="98"/>
      <c r="G154" s="70"/>
      <c r="H154" s="69"/>
      <c r="I154" s="73"/>
    </row>
    <row r="155" spans="1:9" ht="24" thickBot="1">
      <c r="A155" s="74"/>
      <c r="B155" s="75"/>
      <c r="C155" s="130"/>
      <c r="D155" s="75"/>
      <c r="E155" s="120"/>
      <c r="F155" s="135"/>
      <c r="G155" s="76"/>
      <c r="H155" s="75"/>
      <c r="I155" s="77"/>
    </row>
    <row r="156" spans="1:9" ht="24" thickTop="1"/>
  </sheetData>
  <mergeCells count="24">
    <mergeCell ref="A6:B8"/>
    <mergeCell ref="E149:F149"/>
    <mergeCell ref="A9:B10"/>
    <mergeCell ref="G9:G10"/>
    <mergeCell ref="E9:E10"/>
    <mergeCell ref="F9:F10"/>
    <mergeCell ref="D9:D10"/>
    <mergeCell ref="E153:F153"/>
    <mergeCell ref="E154:F154"/>
    <mergeCell ref="I9:I10"/>
    <mergeCell ref="E151:F151"/>
    <mergeCell ref="E152:F152"/>
    <mergeCell ref="E150:F150"/>
    <mergeCell ref="C11:F11"/>
    <mergeCell ref="H7:H8"/>
    <mergeCell ref="H9:H10"/>
    <mergeCell ref="C1:F1"/>
    <mergeCell ref="C2:F2"/>
    <mergeCell ref="C3:F3"/>
    <mergeCell ref="C4:F4"/>
    <mergeCell ref="C9:C10"/>
    <mergeCell ref="C6:G6"/>
    <mergeCell ref="E7:F8"/>
    <mergeCell ref="C5:F5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7" fitToHeight="11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Keva Lloyd</cp:lastModifiedBy>
  <cp:lastPrinted>2025-03-11T05:05:53Z</cp:lastPrinted>
  <dcterms:created xsi:type="dcterms:W3CDTF">2015-07-07T11:34:31Z</dcterms:created>
  <dcterms:modified xsi:type="dcterms:W3CDTF">2025-03-11T05:06:22Z</dcterms:modified>
</cp:coreProperties>
</file>